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3665" windowHeight="11640" activeTab="3"/>
  </bookViews>
  <sheets>
    <sheet name="MAP" sheetId="1" r:id="rId1"/>
    <sheet name="MAT" sheetId="2" r:id="rId2"/>
    <sheet name="taxa with climate data (comm.)" sheetId="3" r:id="rId3"/>
    <sheet name="Sheet1 (comm.)" sheetId="4" r:id="rId4"/>
  </sheets>
  <definedNames>
    <definedName name="_xlnm._FilterDatabase" localSheetId="3" hidden="1">'Sheet1 (comm.)'!$A$1:$AV$71</definedName>
    <definedName name="_xlnm._FilterDatabase" localSheetId="2" hidden="1">'taxa with climate data (comm.)'!$A$2:$AP$91</definedName>
  </definedNames>
  <calcPr fullCalcOnLoad="1"/>
</workbook>
</file>

<file path=xl/comments3.xml><?xml version="1.0" encoding="utf-8"?>
<comments xmlns="http://schemas.openxmlformats.org/spreadsheetml/2006/main">
  <authors>
    <author>Guido Grimm</author>
  </authors>
  <commentList>
    <comment ref="C32" authorId="0">
      <text>
        <r>
          <rPr>
            <b/>
            <sz val="9"/>
            <rFont val="Tahoma"/>
            <family val="2"/>
          </rPr>
          <t xml:space="preserve">PFDB listed numerous other NLRs for </t>
        </r>
        <r>
          <rPr>
            <b/>
            <i/>
            <sz val="9"/>
            <rFont val="Tahoma"/>
            <family val="2"/>
          </rPr>
          <t xml:space="preserve">Quercus </t>
        </r>
        <r>
          <rPr>
            <b/>
            <sz val="9"/>
            <rFont val="Tahoma"/>
            <family val="2"/>
          </rPr>
          <t>incl. many obsolete species groups (sections)</t>
        </r>
      </text>
    </comment>
    <comment ref="E32" authorId="0">
      <text>
        <r>
          <rPr>
            <b/>
            <sz val="9"/>
            <rFont val="Tahoma"/>
            <family val="2"/>
          </rPr>
          <t xml:space="preserve">The evergreen and deciduous oaks are not natural groups
(see Denk &amp; Grimm, 2009, </t>
        </r>
        <r>
          <rPr>
            <b/>
            <i/>
            <sz val="9"/>
            <rFont val="Tahoma"/>
            <family val="2"/>
          </rPr>
          <t>IJPS</t>
        </r>
        <r>
          <rPr>
            <b/>
            <sz val="9"/>
            <rFont val="Tahoma"/>
            <family val="2"/>
          </rPr>
          <t xml:space="preserve">, 2010, </t>
        </r>
        <r>
          <rPr>
            <b/>
            <i/>
            <sz val="9"/>
            <rFont val="Tahoma"/>
            <family val="2"/>
          </rPr>
          <t>Taxon</t>
        </r>
        <r>
          <rPr>
            <b/>
            <sz val="9"/>
            <rFont val="Tahoma"/>
            <family val="2"/>
          </rPr>
          <t>)</t>
        </r>
      </text>
    </comment>
    <comment ref="E43" authorId="0">
      <text>
        <r>
          <rPr>
            <b/>
            <sz val="9"/>
            <rFont val="Tahoma"/>
            <family val="2"/>
          </rPr>
          <t xml:space="preserve">Combined data from 
</t>
        </r>
        <r>
          <rPr>
            <b/>
            <i/>
            <sz val="9"/>
            <rFont val="Tahoma"/>
            <family val="2"/>
          </rPr>
          <t xml:space="preserve">Ulmus, Hemiptelea, </t>
        </r>
        <r>
          <rPr>
            <b/>
            <sz val="9"/>
            <rFont val="Tahoma"/>
            <family val="2"/>
          </rPr>
          <t xml:space="preserve">and </t>
        </r>
        <r>
          <rPr>
            <b/>
            <i/>
            <sz val="9"/>
            <rFont val="Tahoma"/>
            <family val="2"/>
          </rPr>
          <t xml:space="preserve">Zelkova
</t>
        </r>
        <r>
          <rPr>
            <b/>
            <sz val="9"/>
            <rFont val="Tahoma"/>
            <family val="2"/>
          </rPr>
          <t>The family-level NLR was not used in our study</t>
        </r>
      </text>
    </comment>
  </commentList>
</comments>
</file>

<file path=xl/sharedStrings.xml><?xml version="1.0" encoding="utf-8"?>
<sst xmlns="http://schemas.openxmlformats.org/spreadsheetml/2006/main" count="377" uniqueCount="153">
  <si>
    <t>Xn_min</t>
  </si>
  <si>
    <t>Xn_max</t>
  </si>
  <si>
    <t>Nn_min</t>
  </si>
  <si>
    <t>Nn_max</t>
  </si>
  <si>
    <t>Nw_min</t>
  </si>
  <si>
    <t>Nw_max</t>
  </si>
  <si>
    <t>dmat</t>
  </si>
  <si>
    <t>dcmt</t>
  </si>
  <si>
    <t>dwmt</t>
  </si>
  <si>
    <t>dmap</t>
  </si>
  <si>
    <t>stratigraphic level</t>
  </si>
  <si>
    <t>MAT_min</t>
  </si>
  <si>
    <t>MAT_max</t>
  </si>
  <si>
    <t>CMT_min</t>
  </si>
  <si>
    <t>CMT_max</t>
  </si>
  <si>
    <t>WMT_min</t>
  </si>
  <si>
    <t>WMT_max</t>
  </si>
  <si>
    <t>MAP_min</t>
  </si>
  <si>
    <t>MAP_max</t>
  </si>
  <si>
    <t>CMT_mean</t>
  </si>
  <si>
    <t>WMTmean</t>
  </si>
  <si>
    <t>MATmean</t>
  </si>
  <si>
    <t>MART</t>
  </si>
  <si>
    <t>MAPmean</t>
  </si>
  <si>
    <t>ohne Engel</t>
  </si>
  <si>
    <t>Stratigraphic level</t>
  </si>
  <si>
    <t>x</t>
  </si>
  <si>
    <t>Abiespollenites sp.</t>
  </si>
  <si>
    <t>aff. Rosaceae</t>
  </si>
  <si>
    <t xml:space="preserve">aff. Selaginella </t>
  </si>
  <si>
    <t>Caryapollenites sp.</t>
  </si>
  <si>
    <t>Cedripites sp.</t>
  </si>
  <si>
    <t>cf. Abutilonacidites sp.</t>
  </si>
  <si>
    <t>cf. Artemisiaepollenites sp.</t>
  </si>
  <si>
    <t>cf. Caprifoliipites sp. (aff. Viburnum)</t>
  </si>
  <si>
    <t>cf. Euphorbiacites (minor)</t>
  </si>
  <si>
    <t>cf. Podocarpidites sp.</t>
  </si>
  <si>
    <t>cf.Santalacites sp.</t>
  </si>
  <si>
    <t>Cupuliferoidaepollenites sp. (3c)</t>
  </si>
  <si>
    <t>Engelhardthioipollenites sp.</t>
  </si>
  <si>
    <t>Ephedripites sp.</t>
  </si>
  <si>
    <t>Euphorbiacites cf. reticulatus</t>
  </si>
  <si>
    <t>Fraxinoipollenites sp.</t>
  </si>
  <si>
    <t>Ilexpollenites sp.</t>
  </si>
  <si>
    <t>Juglanspollenites (J. venus &amp; J. rotundus)</t>
  </si>
  <si>
    <t>Lonicerapollis sp.</t>
  </si>
  <si>
    <t>Lycopodiumsporites sp.</t>
  </si>
  <si>
    <t>Momipites sp.</t>
  </si>
  <si>
    <t>Monosulcites sp.</t>
  </si>
  <si>
    <t>Nitrariadites/Nitrariapollis sp.</t>
  </si>
  <si>
    <t>Oleoidearumpollenites sp.</t>
  </si>
  <si>
    <t>Ostryoipollenites sp.</t>
  </si>
  <si>
    <t>Piceaepollenites sp.</t>
  </si>
  <si>
    <t>Pinuspollenites sp.</t>
  </si>
  <si>
    <t>Psilatricolporites sp. (aff. Fagaceae)</t>
  </si>
  <si>
    <t>Quercoidites cf. microhenrici (3cp)</t>
  </si>
  <si>
    <t>Quercoidites sp. (3c)</t>
  </si>
  <si>
    <t>Retitricolpites (aff. Tamarix)</t>
  </si>
  <si>
    <t>Rhoipites sp.</t>
  </si>
  <si>
    <t>Rutaceoipollenites sp.</t>
  </si>
  <si>
    <t>Salixipollenites sp.</t>
  </si>
  <si>
    <t>Sapindaceidites (S. terorisus &amp; S. asper)</t>
  </si>
  <si>
    <t>Scabiosapollis sp. 1 (long spines)</t>
  </si>
  <si>
    <t>Striatricolpites sp. (aff. Acer)</t>
  </si>
  <si>
    <t>Tiliaepollenites sp.</t>
  </si>
  <si>
    <t>Triporopollenites sp. (aff. Corylus)</t>
  </si>
  <si>
    <t>Tsugapollenites sp.</t>
  </si>
  <si>
    <t>Ulmipollenites sp.</t>
  </si>
  <si>
    <t>Undulatisporites sp.</t>
  </si>
  <si>
    <t>mpdry mean</t>
  </si>
  <si>
    <t>dmpdry</t>
  </si>
  <si>
    <t>mpmaxmean</t>
  </si>
  <si>
    <t>dmpmax</t>
  </si>
  <si>
    <t>without Engelhardia</t>
  </si>
  <si>
    <t>reliable samples only</t>
  </si>
  <si>
    <t>forest, all samples</t>
  </si>
  <si>
    <t>forest taxa with climate data</t>
  </si>
  <si>
    <t>desertic</t>
  </si>
  <si>
    <t>max NLR</t>
  </si>
  <si>
    <t>[ADDED] diff +/- Engel</t>
  </si>
  <si>
    <t>min. N (NLR)</t>
  </si>
  <si>
    <t>max N (NLR)</t>
  </si>
  <si>
    <t>N(NLR)</t>
  </si>
  <si>
    <t>First two samples (8/9 NLRs) not considered for "forest, all samples"</t>
  </si>
  <si>
    <t>NLR (according in-text table 1)</t>
  </si>
  <si>
    <t>Abies</t>
  </si>
  <si>
    <t>Carya</t>
  </si>
  <si>
    <t>Cedrus</t>
  </si>
  <si>
    <t>Abutilon</t>
  </si>
  <si>
    <t>Artemisia</t>
  </si>
  <si>
    <t>Viburnum</t>
  </si>
  <si>
    <t>?</t>
  </si>
  <si>
    <t>[not listed]</t>
  </si>
  <si>
    <t>Cupuliferae [not a valid modern taxon]</t>
  </si>
  <si>
    <t>Fraxinus</t>
  </si>
  <si>
    <t>Ilex</t>
  </si>
  <si>
    <t>Juglandaceae</t>
  </si>
  <si>
    <t>Ephedra [listed for three subgenera; why not seperatedly]</t>
  </si>
  <si>
    <t>Lonicera</t>
  </si>
  <si>
    <t>Nitraria</t>
  </si>
  <si>
    <t>Ostrya</t>
  </si>
  <si>
    <t>Picea</t>
  </si>
  <si>
    <t>Pinus</t>
  </si>
  <si>
    <t>Fagaceae</t>
  </si>
  <si>
    <t>Quercus, evergreen [not a valid modern taxon]</t>
  </si>
  <si>
    <t>Quercus, deciduous [not a valid modern taxon]</t>
  </si>
  <si>
    <t>Tamarix [if syn. to "R. sp. type 4b"]</t>
  </si>
  <si>
    <t>Rutaceae</t>
  </si>
  <si>
    <t>Salix</t>
  </si>
  <si>
    <t>Elaeagnaceae? [three listed]</t>
  </si>
  <si>
    <t>Scabiosa</t>
  </si>
  <si>
    <t>Acer</t>
  </si>
  <si>
    <t>Corylus</t>
  </si>
  <si>
    <t>Tsuga</t>
  </si>
  <si>
    <t>Ulmaceae</t>
  </si>
  <si>
    <t>xxx</t>
  </si>
  <si>
    <r>
      <t>MAT</t>
    </r>
    <r>
      <rPr>
        <vertAlign val="subscript"/>
        <sz val="10"/>
        <color indexed="30"/>
        <rFont val="Arial"/>
        <family val="2"/>
      </rPr>
      <t>min</t>
    </r>
    <r>
      <rPr>
        <sz val="10"/>
        <color indexed="30"/>
        <rFont val="Arial"/>
        <family val="2"/>
      </rPr>
      <t xml:space="preserve"> (corr.)</t>
    </r>
  </si>
  <si>
    <t>c. 7</t>
  </si>
  <si>
    <t>[Not used]</t>
  </si>
  <si>
    <t>[Not checked]</t>
  </si>
  <si>
    <t>Cathaya? [uncertain &amp; relict]</t>
  </si>
  <si>
    <t>10–11</t>
  </si>
  <si>
    <t>≤ -6</t>
  </si>
  <si>
    <r>
      <t xml:space="preserve">Tiliaceae? [obsolete family; </t>
    </r>
    <r>
      <rPr>
        <i/>
        <sz val="10"/>
        <color indexed="30"/>
        <rFont val="Arial"/>
        <family val="2"/>
      </rPr>
      <t>Tilia</t>
    </r>
    <r>
      <rPr>
        <sz val="10"/>
        <color indexed="30"/>
        <rFont val="Arial"/>
        <family val="2"/>
      </rPr>
      <t xml:space="preserve"> used instead]</t>
    </r>
  </si>
  <si>
    <t>0–1</t>
  </si>
  <si>
    <t>[Family, not used]</t>
  </si>
  <si>
    <t>[only 1 sp. listed]</t>
  </si>
  <si>
    <t>PFDB (Okt '10)</t>
  </si>
  <si>
    <t>Grimm &amp; Denk (2012)</t>
  </si>
  <si>
    <r>
      <t>MAT</t>
    </r>
    <r>
      <rPr>
        <vertAlign val="subscript"/>
        <sz val="10"/>
        <color indexed="30"/>
        <rFont val="Arial"/>
        <family val="2"/>
      </rPr>
      <t>min</t>
    </r>
  </si>
  <si>
    <r>
      <t>MAT</t>
    </r>
    <r>
      <rPr>
        <vertAlign val="subscript"/>
        <sz val="10"/>
        <color indexed="30"/>
        <rFont val="Arial"/>
        <family val="2"/>
      </rPr>
      <t>max</t>
    </r>
  </si>
  <si>
    <t>~</t>
  </si>
  <si>
    <t>21–22</t>
  </si>
  <si>
    <t>3–4</t>
  </si>
  <si>
    <t>23–24</t>
  </si>
  <si>
    <t>Cathaya? [uncertain &amp; relict, should not be used]</t>
  </si>
  <si>
    <t>[Not used?]</t>
  </si>
  <si>
    <t>18–19</t>
  </si>
  <si>
    <t>20–21</t>
  </si>
  <si>
    <t>[not checked]</t>
  </si>
  <si>
    <t>Engelhard(t)ia [relict]</t>
  </si>
  <si>
    <t>≥ 25</t>
  </si>
  <si>
    <t>≥ 19</t>
  </si>
  <si>
    <t>-13– -12</t>
  </si>
  <si>
    <t>[see above]</t>
  </si>
  <si>
    <t>[Replaced by Dipsacaceae]</t>
  </si>
  <si>
    <r>
      <t xml:space="preserve">Tiliaceae [obsolete family, used </t>
    </r>
    <r>
      <rPr>
        <i/>
        <sz val="10"/>
        <color indexed="30"/>
        <rFont val="Arial"/>
        <family val="2"/>
      </rPr>
      <t xml:space="preserve">Tilia </t>
    </r>
    <r>
      <rPr>
        <sz val="10"/>
        <color indexed="30"/>
        <rFont val="Arial"/>
        <family val="2"/>
      </rPr>
      <t>instead]</t>
    </r>
  </si>
  <si>
    <t>22–23</t>
  </si>
  <si>
    <t>-7– -6</t>
  </si>
  <si>
    <t>≤ -11</t>
  </si>
  <si>
    <t>MAT (acc. Sheet 1)</t>
  </si>
  <si>
    <t>N(NLRs)</t>
  </si>
  <si>
    <t>[New/unpublished]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</si>
</sst>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</numFmts>
  <fonts count="62">
    <font>
      <sz val="10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30"/>
      <name val="Arial"/>
      <family val="2"/>
    </font>
    <font>
      <vertAlign val="subscript"/>
      <sz val="10"/>
      <color indexed="30"/>
      <name val="Arial"/>
      <family val="2"/>
    </font>
    <font>
      <i/>
      <sz val="10"/>
      <color indexed="30"/>
      <name val="Arial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7"/>
      <color indexed="8"/>
      <name val="Arial"/>
      <family val="0"/>
    </font>
    <font>
      <sz val="6.75"/>
      <color indexed="8"/>
      <name val="Arial"/>
      <family val="0"/>
    </font>
    <font>
      <sz val="10.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sz val="10"/>
      <color rgb="FF0070C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NumberFormat="1" applyFont="1" applyFill="1" applyAlignment="1">
      <alignment horizontal="center"/>
    </xf>
    <xf numFmtId="0" fontId="5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/>
    </xf>
    <xf numFmtId="0" fontId="0" fillId="0" borderId="0" xfId="0" applyFill="1" applyAlignment="1">
      <alignment/>
    </xf>
    <xf numFmtId="2" fontId="7" fillId="0" borderId="0" xfId="0" applyNumberFormat="1" applyFont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59" fillId="0" borderId="0" xfId="0" applyNumberFormat="1" applyFont="1" applyFill="1" applyAlignment="1">
      <alignment horizontal="center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59" fillId="34" borderId="0" xfId="0" applyFont="1" applyFill="1" applyAlignment="1">
      <alignment/>
    </xf>
    <xf numFmtId="0" fontId="57" fillId="12" borderId="0" xfId="0" applyFont="1" applyFill="1" applyAlignment="1">
      <alignment/>
    </xf>
    <xf numFmtId="0" fontId="3" fillId="12" borderId="0" xfId="0" applyFont="1" applyFill="1" applyAlignment="1">
      <alignment horizontal="center"/>
    </xf>
    <xf numFmtId="0" fontId="3" fillId="12" borderId="0" xfId="0" applyNumberFormat="1" applyFont="1" applyFill="1" applyAlignment="1">
      <alignment horizontal="center"/>
    </xf>
    <xf numFmtId="0" fontId="59" fillId="12" borderId="0" xfId="0" applyNumberFormat="1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57" fillId="18" borderId="0" xfId="0" applyFont="1" applyFill="1" applyAlignment="1">
      <alignment/>
    </xf>
    <xf numFmtId="0" fontId="3" fillId="18" borderId="0" xfId="0" applyFont="1" applyFill="1" applyAlignment="1">
      <alignment horizontal="center"/>
    </xf>
    <xf numFmtId="0" fontId="3" fillId="18" borderId="0" xfId="0" applyNumberFormat="1" applyFont="1" applyFill="1" applyAlignment="1">
      <alignment horizontal="center"/>
    </xf>
    <xf numFmtId="0" fontId="59" fillId="18" borderId="0" xfId="0" applyNumberFormat="1" applyFont="1" applyFill="1" applyAlignment="1">
      <alignment horizontal="center"/>
    </xf>
    <xf numFmtId="0" fontId="60" fillId="0" borderId="0" xfId="0" applyFont="1" applyAlignment="1">
      <alignment/>
    </xf>
    <xf numFmtId="0" fontId="59" fillId="0" borderId="0" xfId="0" applyFont="1" applyAlignment="1" quotePrefix="1">
      <alignment horizontal="right"/>
    </xf>
    <xf numFmtId="0" fontId="59" fillId="0" borderId="0" xfId="0" applyFont="1" applyAlignment="1">
      <alignment horizontal="right"/>
    </xf>
    <xf numFmtId="180" fontId="59" fillId="0" borderId="0" xfId="0" applyNumberFormat="1" applyFont="1" applyAlignment="1">
      <alignment/>
    </xf>
    <xf numFmtId="0" fontId="59" fillId="0" borderId="0" xfId="0" applyFont="1" applyAlignment="1">
      <alignment horizontal="left"/>
    </xf>
    <xf numFmtId="0" fontId="59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0" fontId="0" fillId="25" borderId="0" xfId="0" applyFill="1" applyAlignment="1">
      <alignment/>
    </xf>
    <xf numFmtId="0" fontId="0" fillId="24" borderId="0" xfId="0" applyFill="1" applyAlignment="1">
      <alignment/>
    </xf>
    <xf numFmtId="0" fontId="59" fillId="25" borderId="0" xfId="0" applyFont="1" applyFill="1" applyAlignment="1">
      <alignment/>
    </xf>
    <xf numFmtId="0" fontId="0" fillId="24" borderId="0" xfId="0" applyFont="1" applyFill="1" applyAlignment="1">
      <alignment/>
    </xf>
    <xf numFmtId="0" fontId="59" fillId="24" borderId="0" xfId="0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7675"/>
          <c:w val="0.34525"/>
          <c:h val="0.87775"/>
        </c:manualLayout>
      </c:layout>
      <c:scatterChart>
        <c:scatterStyle val="lineMarker"/>
        <c:varyColors val="0"/>
        <c:ser>
          <c:idx val="2"/>
          <c:order val="0"/>
          <c:tx>
            <c:v>mapmin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x"/>
            <c:errBarType val="plus"/>
            <c:errValType val="cust"/>
            <c:plus>
              <c:numLit>
                <c:ptCount val="32"/>
                <c:pt idx="0">
                  <c:v>1204</c:v>
                </c:pt>
                <c:pt idx="1">
                  <c:v>1380</c:v>
                </c:pt>
                <c:pt idx="2">
                  <c:v>754</c:v>
                </c:pt>
                <c:pt idx="3">
                  <c:v>1561</c:v>
                </c:pt>
                <c:pt idx="4">
                  <c:v>1561</c:v>
                </c:pt>
                <c:pt idx="5">
                  <c:v>1540</c:v>
                </c:pt>
                <c:pt idx="6">
                  <c:v>1462</c:v>
                </c:pt>
                <c:pt idx="7">
                  <c:v>1204</c:v>
                </c:pt>
                <c:pt idx="8">
                  <c:v>754</c:v>
                </c:pt>
                <c:pt idx="9">
                  <c:v>754</c:v>
                </c:pt>
                <c:pt idx="10">
                  <c:v>1351</c:v>
                </c:pt>
                <c:pt idx="11">
                  <c:v>859</c:v>
                </c:pt>
                <c:pt idx="12">
                  <c:v>901</c:v>
                </c:pt>
                <c:pt idx="13">
                  <c:v>859</c:v>
                </c:pt>
                <c:pt idx="14">
                  <c:v>1534</c:v>
                </c:pt>
                <c:pt idx="15">
                  <c:v>859</c:v>
                </c:pt>
                <c:pt idx="16">
                  <c:v>2135</c:v>
                </c:pt>
                <c:pt idx="17">
                  <c:v>1351</c:v>
                </c:pt>
                <c:pt idx="18">
                  <c:v>1309</c:v>
                </c:pt>
                <c:pt idx="19">
                  <c:v>918</c:v>
                </c:pt>
                <c:pt idx="20">
                  <c:v>859</c:v>
                </c:pt>
                <c:pt idx="21">
                  <c:v>532</c:v>
                </c:pt>
                <c:pt idx="22">
                  <c:v>859</c:v>
                </c:pt>
                <c:pt idx="23">
                  <c:v>859</c:v>
                </c:pt>
                <c:pt idx="24">
                  <c:v>1342</c:v>
                </c:pt>
                <c:pt idx="25">
                  <c:v>1309</c:v>
                </c:pt>
                <c:pt idx="26">
                  <c:v>754</c:v>
                </c:pt>
                <c:pt idx="27">
                  <c:v>1221</c:v>
                </c:pt>
                <c:pt idx="28">
                  <c:v>1351</c:v>
                </c:pt>
                <c:pt idx="29">
                  <c:v>2510</c:v>
                </c:pt>
                <c:pt idx="30">
                  <c:v>1283</c:v>
                </c:pt>
                <c:pt idx="31">
                  <c:v>3114</c:v>
                </c:pt>
              </c:numLit>
            </c:plus>
            <c:noEndCap val="1"/>
            <c:spPr>
              <a:ln w="38100">
                <a:solidFill>
                  <a:srgbClr val="3366FF"/>
                </a:solidFill>
              </a:ln>
            </c:spPr>
          </c:errBars>
          <c:xVal>
            <c:numRef>
              <c:f>'Sheet1 (comm.)'!$T$156:$T$187</c:f>
              <c:numCache>
                <c:ptCount val="32"/>
                <c:pt idx="0">
                  <c:v>373</c:v>
                </c:pt>
                <c:pt idx="1">
                  <c:v>361</c:v>
                </c:pt>
                <c:pt idx="2">
                  <c:v>823</c:v>
                </c:pt>
                <c:pt idx="3">
                  <c:v>180</c:v>
                </c:pt>
                <c:pt idx="4">
                  <c:v>180</c:v>
                </c:pt>
                <c:pt idx="5">
                  <c:v>201</c:v>
                </c:pt>
                <c:pt idx="6">
                  <c:v>279</c:v>
                </c:pt>
                <c:pt idx="7">
                  <c:v>373</c:v>
                </c:pt>
                <c:pt idx="8">
                  <c:v>823</c:v>
                </c:pt>
                <c:pt idx="9">
                  <c:v>823</c:v>
                </c:pt>
                <c:pt idx="10">
                  <c:v>373</c:v>
                </c:pt>
                <c:pt idx="11">
                  <c:v>823</c:v>
                </c:pt>
                <c:pt idx="12">
                  <c:v>823</c:v>
                </c:pt>
                <c:pt idx="13">
                  <c:v>823</c:v>
                </c:pt>
                <c:pt idx="14">
                  <c:v>148</c:v>
                </c:pt>
                <c:pt idx="15">
                  <c:v>823</c:v>
                </c:pt>
                <c:pt idx="16">
                  <c:v>201</c:v>
                </c:pt>
                <c:pt idx="17">
                  <c:v>373</c:v>
                </c:pt>
                <c:pt idx="18">
                  <c:v>373</c:v>
                </c:pt>
                <c:pt idx="19">
                  <c:v>823</c:v>
                </c:pt>
                <c:pt idx="20">
                  <c:v>823</c:v>
                </c:pt>
                <c:pt idx="21">
                  <c:v>823</c:v>
                </c:pt>
                <c:pt idx="22">
                  <c:v>823</c:v>
                </c:pt>
                <c:pt idx="23">
                  <c:v>823</c:v>
                </c:pt>
                <c:pt idx="24">
                  <c:v>399</c:v>
                </c:pt>
                <c:pt idx="25">
                  <c:v>373</c:v>
                </c:pt>
                <c:pt idx="26">
                  <c:v>823</c:v>
                </c:pt>
                <c:pt idx="27">
                  <c:v>503</c:v>
                </c:pt>
                <c:pt idx="28">
                  <c:v>373</c:v>
                </c:pt>
                <c:pt idx="29">
                  <c:v>641</c:v>
                </c:pt>
                <c:pt idx="30">
                  <c:v>399</c:v>
                </c:pt>
                <c:pt idx="31">
                  <c:v>37</c:v>
                </c:pt>
              </c:numCache>
            </c:numRef>
          </c:xVal>
          <c:yVal>
            <c:numRef>
              <c:f>'Sheet1 (comm.)'!$B$156:$B$187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ser>
          <c:idx val="0"/>
          <c:order val="1"/>
          <c:tx>
            <c:v> forst group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'Sheet1 (comm.)'!$V$156:$V$187</c:f>
              <c:numCache>
                <c:ptCount val="32"/>
                <c:pt idx="0">
                  <c:v>975</c:v>
                </c:pt>
                <c:pt idx="1">
                  <c:v>1051</c:v>
                </c:pt>
                <c:pt idx="2">
                  <c:v>1200</c:v>
                </c:pt>
                <c:pt idx="3">
                  <c:v>960.5</c:v>
                </c:pt>
                <c:pt idx="4">
                  <c:v>960.5</c:v>
                </c:pt>
                <c:pt idx="5">
                  <c:v>971</c:v>
                </c:pt>
                <c:pt idx="6">
                  <c:v>1010</c:v>
                </c:pt>
                <c:pt idx="7">
                  <c:v>975</c:v>
                </c:pt>
                <c:pt idx="8">
                  <c:v>1200</c:v>
                </c:pt>
                <c:pt idx="9">
                  <c:v>1200</c:v>
                </c:pt>
                <c:pt idx="10">
                  <c:v>1048.5</c:v>
                </c:pt>
                <c:pt idx="11">
                  <c:v>1252.5</c:v>
                </c:pt>
                <c:pt idx="12">
                  <c:v>1273.5</c:v>
                </c:pt>
                <c:pt idx="13">
                  <c:v>1252.5</c:v>
                </c:pt>
                <c:pt idx="14">
                  <c:v>915</c:v>
                </c:pt>
                <c:pt idx="15">
                  <c:v>1252.5</c:v>
                </c:pt>
                <c:pt idx="16">
                  <c:v>1268.5</c:v>
                </c:pt>
                <c:pt idx="17">
                  <c:v>1048.5</c:v>
                </c:pt>
                <c:pt idx="18">
                  <c:v>1027.5</c:v>
                </c:pt>
                <c:pt idx="19">
                  <c:v>1282</c:v>
                </c:pt>
                <c:pt idx="20">
                  <c:v>1252.5</c:v>
                </c:pt>
                <c:pt idx="21">
                  <c:v>1089</c:v>
                </c:pt>
                <c:pt idx="22">
                  <c:v>1252.5</c:v>
                </c:pt>
                <c:pt idx="23">
                  <c:v>1252.5</c:v>
                </c:pt>
                <c:pt idx="24">
                  <c:v>1070</c:v>
                </c:pt>
                <c:pt idx="25">
                  <c:v>1027.5</c:v>
                </c:pt>
                <c:pt idx="26">
                  <c:v>1200</c:v>
                </c:pt>
                <c:pt idx="27">
                  <c:v>1113.5</c:v>
                </c:pt>
                <c:pt idx="28">
                  <c:v>1048.5</c:v>
                </c:pt>
                <c:pt idx="29">
                  <c:v>1896</c:v>
                </c:pt>
                <c:pt idx="30">
                  <c:v>1040.5</c:v>
                </c:pt>
                <c:pt idx="31">
                  <c:v>1594</c:v>
                </c:pt>
              </c:numCache>
            </c:numRef>
          </c:xVal>
          <c:yVal>
            <c:numRef>
              <c:f>'Sheet1 (comm.)'!$B$156:$B$187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ser>
          <c:idx val="1"/>
          <c:order val="2"/>
          <c:tx>
            <c:v>data based on diverse spectra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'Sheet1 (comm.)'!$V$189:$V$210</c:f>
              <c:numCache>
                <c:ptCount val="22"/>
                <c:pt idx="0">
                  <c:v>1051</c:v>
                </c:pt>
                <c:pt idx="1">
                  <c:v>1200</c:v>
                </c:pt>
                <c:pt idx="2">
                  <c:v>971</c:v>
                </c:pt>
                <c:pt idx="3">
                  <c:v>1200</c:v>
                </c:pt>
                <c:pt idx="4">
                  <c:v>1200</c:v>
                </c:pt>
                <c:pt idx="5">
                  <c:v>1252.5</c:v>
                </c:pt>
                <c:pt idx="6">
                  <c:v>1273.5</c:v>
                </c:pt>
                <c:pt idx="7">
                  <c:v>1252.5</c:v>
                </c:pt>
                <c:pt idx="8">
                  <c:v>1252.5</c:v>
                </c:pt>
                <c:pt idx="9">
                  <c:v>1048.5</c:v>
                </c:pt>
                <c:pt idx="10">
                  <c:v>1027.5</c:v>
                </c:pt>
                <c:pt idx="11">
                  <c:v>1282</c:v>
                </c:pt>
                <c:pt idx="12">
                  <c:v>1252.5</c:v>
                </c:pt>
                <c:pt idx="13">
                  <c:v>1089</c:v>
                </c:pt>
                <c:pt idx="14">
                  <c:v>1252.5</c:v>
                </c:pt>
                <c:pt idx="15">
                  <c:v>1252.5</c:v>
                </c:pt>
                <c:pt idx="16">
                  <c:v>1070</c:v>
                </c:pt>
                <c:pt idx="17">
                  <c:v>1027.5</c:v>
                </c:pt>
                <c:pt idx="18">
                  <c:v>1200</c:v>
                </c:pt>
                <c:pt idx="19">
                  <c:v>1113.5</c:v>
                </c:pt>
                <c:pt idx="20">
                  <c:v>1048.5</c:v>
                </c:pt>
                <c:pt idx="21">
                  <c:v>1040.5</c:v>
                </c:pt>
              </c:numCache>
            </c:numRef>
          </c:xVal>
          <c:yVal>
            <c:numRef>
              <c:f>'Sheet1 (comm.)'!$B$189:$B$210</c:f>
              <c:numCache>
                <c:ptCount val="22"/>
                <c:pt idx="0">
                  <c:v>165</c:v>
                </c:pt>
                <c:pt idx="1">
                  <c:v>162.600000000002</c:v>
                </c:pt>
                <c:pt idx="2">
                  <c:v>133.100000000002</c:v>
                </c:pt>
                <c:pt idx="3">
                  <c:v>111.200000000001</c:v>
                </c:pt>
                <c:pt idx="4">
                  <c:v>106.200000000001</c:v>
                </c:pt>
                <c:pt idx="5">
                  <c:v>74.8000000000008</c:v>
                </c:pt>
                <c:pt idx="6">
                  <c:v>66.4000000000007</c:v>
                </c:pt>
                <c:pt idx="7">
                  <c:v>63.6000000000006</c:v>
                </c:pt>
                <c:pt idx="8">
                  <c:v>57.5000000000005</c:v>
                </c:pt>
                <c:pt idx="9">
                  <c:v>52.0000000000004</c:v>
                </c:pt>
                <c:pt idx="10">
                  <c:v>49.1000000000004</c:v>
                </c:pt>
                <c:pt idx="11">
                  <c:v>47.4000000000004</c:v>
                </c:pt>
                <c:pt idx="12">
                  <c:v>46.3000000000004</c:v>
                </c:pt>
                <c:pt idx="13">
                  <c:v>45.2000000000004</c:v>
                </c:pt>
                <c:pt idx="14">
                  <c:v>42.7000000000003</c:v>
                </c:pt>
                <c:pt idx="15">
                  <c:v>38.3000000000003</c:v>
                </c:pt>
                <c:pt idx="16">
                  <c:v>36.0000000000002</c:v>
                </c:pt>
                <c:pt idx="17">
                  <c:v>35.7000000000002</c:v>
                </c:pt>
                <c:pt idx="18">
                  <c:v>31.4000000000002</c:v>
                </c:pt>
                <c:pt idx="19">
                  <c:v>30.1000000000001</c:v>
                </c:pt>
                <c:pt idx="20">
                  <c:v>26.9000000000001</c:v>
                </c:pt>
                <c:pt idx="21">
                  <c:v>23.6</c:v>
                </c:pt>
              </c:numCache>
            </c:numRef>
          </c:yVal>
          <c:smooth val="0"/>
        </c:ser>
        <c:ser>
          <c:idx val="3"/>
          <c:order val="3"/>
          <c:tx>
            <c:v>desertic_min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x"/>
            <c:errBarType val="plus"/>
            <c:errValType val="cust"/>
            <c:plus>
              <c:numLit>
                <c:ptCount val="32"/>
                <c:pt idx="0">
                  <c:v>672</c:v>
                </c:pt>
                <c:pt idx="1">
                  <c:v>672</c:v>
                </c:pt>
                <c:pt idx="2">
                  <c:v>672</c:v>
                </c:pt>
                <c:pt idx="3">
                  <c:v>672</c:v>
                </c:pt>
                <c:pt idx="4">
                  <c:v>672</c:v>
                </c:pt>
                <c:pt idx="5">
                  <c:v>672</c:v>
                </c:pt>
                <c:pt idx="6">
                  <c:v>672</c:v>
                </c:pt>
                <c:pt idx="7">
                  <c:v>672</c:v>
                </c:pt>
                <c:pt idx="8">
                  <c:v>672</c:v>
                </c:pt>
                <c:pt idx="9">
                  <c:v>672</c:v>
                </c:pt>
                <c:pt idx="10">
                  <c:v>672</c:v>
                </c:pt>
                <c:pt idx="11">
                  <c:v>672</c:v>
                </c:pt>
                <c:pt idx="12">
                  <c:v>672</c:v>
                </c:pt>
                <c:pt idx="13">
                  <c:v>672</c:v>
                </c:pt>
                <c:pt idx="14">
                  <c:v>672</c:v>
                </c:pt>
                <c:pt idx="15">
                  <c:v>672</c:v>
                </c:pt>
                <c:pt idx="16">
                  <c:v>672</c:v>
                </c:pt>
                <c:pt idx="17">
                  <c:v>672</c:v>
                </c:pt>
                <c:pt idx="18">
                  <c:v>672</c:v>
                </c:pt>
                <c:pt idx="19">
                  <c:v>672</c:v>
                </c:pt>
                <c:pt idx="20">
                  <c:v>672</c:v>
                </c:pt>
                <c:pt idx="21">
                  <c:v>672</c:v>
                </c:pt>
                <c:pt idx="22">
                  <c:v>672</c:v>
                </c:pt>
                <c:pt idx="23">
                  <c:v>672</c:v>
                </c:pt>
                <c:pt idx="24">
                  <c:v>672</c:v>
                </c:pt>
                <c:pt idx="25">
                  <c:v>672</c:v>
                </c:pt>
                <c:pt idx="26">
                  <c:v>672</c:v>
                </c:pt>
                <c:pt idx="27">
                  <c:v>672</c:v>
                </c:pt>
                <c:pt idx="28">
                  <c:v>672</c:v>
                </c:pt>
                <c:pt idx="29">
                  <c:v>672</c:v>
                </c:pt>
                <c:pt idx="30">
                  <c:v>672</c:v>
                </c:pt>
                <c:pt idx="31">
                  <c:v>672</c:v>
                </c:pt>
              </c:numLit>
            </c:plus>
            <c:noEndCap val="1"/>
            <c:spPr>
              <a:ln w="3175">
                <a:solidFill>
                  <a:srgbClr val="FF6600"/>
                </a:solidFill>
              </a:ln>
            </c:spPr>
          </c:errBars>
          <c:xVal>
            <c:numRef>
              <c:f>'Sheet1 (comm.)'!$T$212:$T$243</c:f>
              <c:numCache>
                <c:ptCount val="32"/>
                <c:pt idx="0">
                  <c:v>33</c:v>
                </c:pt>
                <c:pt idx="1">
                  <c:v>33</c:v>
                </c:pt>
                <c:pt idx="2">
                  <c:v>33</c:v>
                </c:pt>
                <c:pt idx="3">
                  <c:v>33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33</c:v>
                </c:pt>
                <c:pt idx="8">
                  <c:v>33</c:v>
                </c:pt>
                <c:pt idx="9">
                  <c:v>33</c:v>
                </c:pt>
                <c:pt idx="10">
                  <c:v>33</c:v>
                </c:pt>
                <c:pt idx="11">
                  <c:v>33</c:v>
                </c:pt>
                <c:pt idx="12">
                  <c:v>33</c:v>
                </c:pt>
                <c:pt idx="13">
                  <c:v>33</c:v>
                </c:pt>
                <c:pt idx="14">
                  <c:v>33</c:v>
                </c:pt>
                <c:pt idx="15">
                  <c:v>33</c:v>
                </c:pt>
                <c:pt idx="16">
                  <c:v>33</c:v>
                </c:pt>
                <c:pt idx="17">
                  <c:v>33</c:v>
                </c:pt>
                <c:pt idx="18">
                  <c:v>33</c:v>
                </c:pt>
                <c:pt idx="19">
                  <c:v>33</c:v>
                </c:pt>
                <c:pt idx="20">
                  <c:v>33</c:v>
                </c:pt>
                <c:pt idx="21">
                  <c:v>33</c:v>
                </c:pt>
                <c:pt idx="22">
                  <c:v>33</c:v>
                </c:pt>
                <c:pt idx="23">
                  <c:v>33</c:v>
                </c:pt>
                <c:pt idx="24">
                  <c:v>33</c:v>
                </c:pt>
                <c:pt idx="25">
                  <c:v>33</c:v>
                </c:pt>
                <c:pt idx="26">
                  <c:v>33</c:v>
                </c:pt>
                <c:pt idx="27">
                  <c:v>33</c:v>
                </c:pt>
                <c:pt idx="28">
                  <c:v>33</c:v>
                </c:pt>
                <c:pt idx="29">
                  <c:v>33</c:v>
                </c:pt>
                <c:pt idx="30">
                  <c:v>33</c:v>
                </c:pt>
                <c:pt idx="31">
                  <c:v>33</c:v>
                </c:pt>
              </c:numCache>
            </c:numRef>
          </c:xVal>
          <c:yVal>
            <c:numRef>
              <c:f>'Sheet1 (comm.)'!$B$212:$B$243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ser>
          <c:idx val="4"/>
          <c:order val="4"/>
          <c:tx>
            <c:v>local group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'Sheet1 (comm.)'!$V$212:$V$243</c:f>
              <c:numCache>
                <c:ptCount val="32"/>
                <c:pt idx="0">
                  <c:v>369</c:v>
                </c:pt>
                <c:pt idx="1">
                  <c:v>369</c:v>
                </c:pt>
                <c:pt idx="2">
                  <c:v>369</c:v>
                </c:pt>
                <c:pt idx="3">
                  <c:v>369</c:v>
                </c:pt>
                <c:pt idx="4">
                  <c:v>369</c:v>
                </c:pt>
                <c:pt idx="5">
                  <c:v>369</c:v>
                </c:pt>
                <c:pt idx="6">
                  <c:v>369</c:v>
                </c:pt>
                <c:pt idx="7">
                  <c:v>369</c:v>
                </c:pt>
                <c:pt idx="8">
                  <c:v>369</c:v>
                </c:pt>
                <c:pt idx="9">
                  <c:v>369</c:v>
                </c:pt>
                <c:pt idx="10">
                  <c:v>369</c:v>
                </c:pt>
                <c:pt idx="11">
                  <c:v>369</c:v>
                </c:pt>
                <c:pt idx="12">
                  <c:v>369</c:v>
                </c:pt>
                <c:pt idx="13">
                  <c:v>369</c:v>
                </c:pt>
                <c:pt idx="14">
                  <c:v>369</c:v>
                </c:pt>
                <c:pt idx="15">
                  <c:v>369</c:v>
                </c:pt>
                <c:pt idx="16">
                  <c:v>369</c:v>
                </c:pt>
                <c:pt idx="17">
                  <c:v>369</c:v>
                </c:pt>
                <c:pt idx="18">
                  <c:v>369</c:v>
                </c:pt>
                <c:pt idx="19">
                  <c:v>369</c:v>
                </c:pt>
                <c:pt idx="20">
                  <c:v>369</c:v>
                </c:pt>
                <c:pt idx="21">
                  <c:v>369</c:v>
                </c:pt>
                <c:pt idx="22">
                  <c:v>369</c:v>
                </c:pt>
                <c:pt idx="23">
                  <c:v>369</c:v>
                </c:pt>
                <c:pt idx="24">
                  <c:v>369</c:v>
                </c:pt>
                <c:pt idx="25">
                  <c:v>369</c:v>
                </c:pt>
                <c:pt idx="26">
                  <c:v>369</c:v>
                </c:pt>
                <c:pt idx="27">
                  <c:v>369</c:v>
                </c:pt>
                <c:pt idx="28">
                  <c:v>369</c:v>
                </c:pt>
                <c:pt idx="29">
                  <c:v>369</c:v>
                </c:pt>
                <c:pt idx="30">
                  <c:v>369</c:v>
                </c:pt>
                <c:pt idx="31">
                  <c:v>369</c:v>
                </c:pt>
              </c:numCache>
            </c:numRef>
          </c:xVal>
          <c:yVal>
            <c:numRef>
              <c:f>'Sheet1 (comm.)'!$B$212:$B$243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axId val="11358152"/>
        <c:axId val="35114505"/>
      </c:scatterChart>
      <c:valAx>
        <c:axId val="11358152"/>
        <c:scaling>
          <c:orientation val="minMax"/>
          <c:max val="2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annual precipitation (mm)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4505"/>
        <c:crossesAt val="-20"/>
        <c:crossBetween val="midCat"/>
        <c:dispUnits/>
        <c:majorUnit val="500"/>
      </c:valAx>
      <c:valAx>
        <c:axId val="35114505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stratigraphic level (m)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58152"/>
        <c:crossesAt val="-2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delete val="1"/>
      </c:legendEntry>
      <c:legendEntry>
        <c:idx val="4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43575"/>
          <c:y val="0.482"/>
          <c:w val="0.28225"/>
          <c:h val="0.1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7725"/>
          <c:w val="0.35575"/>
          <c:h val="0.88675"/>
        </c:manualLayout>
      </c:layout>
      <c:scatterChart>
        <c:scatterStyle val="lineMarker"/>
        <c:varyColors val="0"/>
        <c:ser>
          <c:idx val="0"/>
          <c:order val="0"/>
          <c:tx>
            <c:v>forest group</c:v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9966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'Sheet1 (comm.)'!$F$156:$F$187</c:f>
              <c:numCache>
                <c:ptCount val="32"/>
                <c:pt idx="0">
                  <c:v>15</c:v>
                </c:pt>
                <c:pt idx="1">
                  <c:v>16.35</c:v>
                </c:pt>
                <c:pt idx="2">
                  <c:v>17</c:v>
                </c:pt>
                <c:pt idx="3">
                  <c:v>6.3999999999999995</c:v>
                </c:pt>
                <c:pt idx="4">
                  <c:v>6.3999999999999995</c:v>
                </c:pt>
                <c:pt idx="5">
                  <c:v>17.5</c:v>
                </c:pt>
                <c:pt idx="6">
                  <c:v>12.549999999999999</c:v>
                </c:pt>
                <c:pt idx="7">
                  <c:v>15</c:v>
                </c:pt>
                <c:pt idx="8">
                  <c:v>17</c:v>
                </c:pt>
                <c:pt idx="9">
                  <c:v>17</c:v>
                </c:pt>
                <c:pt idx="10">
                  <c:v>13.05</c:v>
                </c:pt>
                <c:pt idx="11">
                  <c:v>18.65</c:v>
                </c:pt>
                <c:pt idx="12">
                  <c:v>18.65</c:v>
                </c:pt>
                <c:pt idx="13">
                  <c:v>19.8</c:v>
                </c:pt>
                <c:pt idx="14">
                  <c:v>12.2</c:v>
                </c:pt>
                <c:pt idx="15">
                  <c:v>19.8</c:v>
                </c:pt>
                <c:pt idx="16">
                  <c:v>11.6</c:v>
                </c:pt>
                <c:pt idx="17">
                  <c:v>17.65</c:v>
                </c:pt>
                <c:pt idx="18">
                  <c:v>16.35</c:v>
                </c:pt>
                <c:pt idx="19">
                  <c:v>18.65</c:v>
                </c:pt>
                <c:pt idx="20">
                  <c:v>19.8</c:v>
                </c:pt>
                <c:pt idx="21">
                  <c:v>18.65</c:v>
                </c:pt>
                <c:pt idx="22">
                  <c:v>19.8</c:v>
                </c:pt>
                <c:pt idx="23">
                  <c:v>19.8</c:v>
                </c:pt>
                <c:pt idx="24">
                  <c:v>15.2</c:v>
                </c:pt>
                <c:pt idx="25">
                  <c:v>15.8</c:v>
                </c:pt>
                <c:pt idx="26">
                  <c:v>17</c:v>
                </c:pt>
                <c:pt idx="27">
                  <c:v>15.95</c:v>
                </c:pt>
                <c:pt idx="28">
                  <c:v>16.5</c:v>
                </c:pt>
                <c:pt idx="29">
                  <c:v>17.65</c:v>
                </c:pt>
                <c:pt idx="30">
                  <c:v>12.2</c:v>
                </c:pt>
                <c:pt idx="31">
                  <c:v>18.2</c:v>
                </c:pt>
              </c:numCache>
            </c:numRef>
          </c:xVal>
          <c:yVal>
            <c:numRef>
              <c:f>'Sheet1 (comm.)'!$B$156:$B$187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ser>
          <c:idx val="1"/>
          <c:order val="1"/>
          <c:tx>
            <c:v>MAT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x"/>
            <c:errBarType val="plus"/>
            <c:errValType val="cust"/>
            <c:plus>
              <c:numLit>
                <c:ptCount val="32"/>
                <c:pt idx="0">
                  <c:v>6.799999999999999</c:v>
                </c:pt>
                <c:pt idx="1">
                  <c:v>10.7</c:v>
                </c:pt>
                <c:pt idx="2">
                  <c:v>2.799999999999999</c:v>
                </c:pt>
                <c:pt idx="3">
                  <c:v>30.6</c:v>
                </c:pt>
                <c:pt idx="4">
                  <c:v>30.6</c:v>
                </c:pt>
                <c:pt idx="5">
                  <c:v>8.399999999999999</c:v>
                </c:pt>
                <c:pt idx="6">
                  <c:v>18.3</c:v>
                </c:pt>
                <c:pt idx="7">
                  <c:v>6.799999999999999</c:v>
                </c:pt>
                <c:pt idx="8">
                  <c:v>2.799999999999999</c:v>
                </c:pt>
                <c:pt idx="9">
                  <c:v>2.799999999999999</c:v>
                </c:pt>
                <c:pt idx="10">
                  <c:v>17.299999999999997</c:v>
                </c:pt>
                <c:pt idx="11">
                  <c:v>6.1</c:v>
                </c:pt>
                <c:pt idx="12">
                  <c:v>6.1</c:v>
                </c:pt>
                <c:pt idx="13">
                  <c:v>8.4</c:v>
                </c:pt>
                <c:pt idx="14">
                  <c:v>19</c:v>
                </c:pt>
                <c:pt idx="15">
                  <c:v>8.4</c:v>
                </c:pt>
                <c:pt idx="16">
                  <c:v>25.400000000000002</c:v>
                </c:pt>
                <c:pt idx="17">
                  <c:v>13.3</c:v>
                </c:pt>
                <c:pt idx="18">
                  <c:v>15.3</c:v>
                </c:pt>
                <c:pt idx="19">
                  <c:v>6.1</c:v>
                </c:pt>
                <c:pt idx="20">
                  <c:v>8.4</c:v>
                </c:pt>
                <c:pt idx="21">
                  <c:v>6.1</c:v>
                </c:pt>
                <c:pt idx="22">
                  <c:v>8.4</c:v>
                </c:pt>
                <c:pt idx="23">
                  <c:v>8.4</c:v>
                </c:pt>
                <c:pt idx="24">
                  <c:v>13</c:v>
                </c:pt>
                <c:pt idx="25">
                  <c:v>16.4</c:v>
                </c:pt>
                <c:pt idx="26">
                  <c:v>2.799999999999999</c:v>
                </c:pt>
                <c:pt idx="27">
                  <c:v>16.700000000000003</c:v>
                </c:pt>
                <c:pt idx="28">
                  <c:v>15.600000000000001</c:v>
                </c:pt>
                <c:pt idx="29">
                  <c:v>20.1</c:v>
                </c:pt>
                <c:pt idx="30">
                  <c:v>19</c:v>
                </c:pt>
                <c:pt idx="31">
                  <c:v>19</c:v>
                </c:pt>
              </c:numLit>
            </c:plus>
            <c:noEndCap val="1"/>
            <c:spPr>
              <a:ln w="38100">
                <a:solidFill>
                  <a:srgbClr val="99CC00"/>
                </a:solidFill>
              </a:ln>
            </c:spPr>
          </c:errBars>
          <c:xVal>
            <c:numRef>
              <c:f>'Sheet1 (comm.)'!$C$156:$C$187</c:f>
              <c:numCache>
                <c:ptCount val="32"/>
                <c:pt idx="0">
                  <c:v>11.6</c:v>
                </c:pt>
                <c:pt idx="1">
                  <c:v>11</c:v>
                </c:pt>
                <c:pt idx="2">
                  <c:v>15.6</c:v>
                </c:pt>
                <c:pt idx="3">
                  <c:v>-8.9</c:v>
                </c:pt>
                <c:pt idx="4">
                  <c:v>-8.9</c:v>
                </c:pt>
                <c:pt idx="5">
                  <c:v>13.3</c:v>
                </c:pt>
                <c:pt idx="6">
                  <c:v>3.4</c:v>
                </c:pt>
                <c:pt idx="7">
                  <c:v>11.6</c:v>
                </c:pt>
                <c:pt idx="8">
                  <c:v>15.6</c:v>
                </c:pt>
                <c:pt idx="9">
                  <c:v>15.6</c:v>
                </c:pt>
                <c:pt idx="10">
                  <c:v>4.4</c:v>
                </c:pt>
                <c:pt idx="11">
                  <c:v>15.6</c:v>
                </c:pt>
                <c:pt idx="12">
                  <c:v>15.6</c:v>
                </c:pt>
                <c:pt idx="13">
                  <c:v>15.6</c:v>
                </c:pt>
                <c:pt idx="14">
                  <c:v>2.7</c:v>
                </c:pt>
                <c:pt idx="15">
                  <c:v>15.6</c:v>
                </c:pt>
                <c:pt idx="16">
                  <c:v>-1.1</c:v>
                </c:pt>
                <c:pt idx="17">
                  <c:v>11</c:v>
                </c:pt>
                <c:pt idx="18">
                  <c:v>8.7</c:v>
                </c:pt>
                <c:pt idx="19">
                  <c:v>15.6</c:v>
                </c:pt>
                <c:pt idx="20">
                  <c:v>15.6</c:v>
                </c:pt>
                <c:pt idx="21">
                  <c:v>15.6</c:v>
                </c:pt>
                <c:pt idx="22">
                  <c:v>15.6</c:v>
                </c:pt>
                <c:pt idx="23">
                  <c:v>15.6</c:v>
                </c:pt>
                <c:pt idx="24">
                  <c:v>8.7</c:v>
                </c:pt>
                <c:pt idx="25">
                  <c:v>7.6</c:v>
                </c:pt>
                <c:pt idx="26">
                  <c:v>15.6</c:v>
                </c:pt>
                <c:pt idx="27">
                  <c:v>7.6</c:v>
                </c:pt>
                <c:pt idx="28">
                  <c:v>8.7</c:v>
                </c:pt>
                <c:pt idx="29">
                  <c:v>7.6</c:v>
                </c:pt>
                <c:pt idx="30">
                  <c:v>2.7</c:v>
                </c:pt>
                <c:pt idx="31">
                  <c:v>8.7</c:v>
                </c:pt>
              </c:numCache>
            </c:numRef>
          </c:xVal>
          <c:yVal>
            <c:numRef>
              <c:f>'Sheet1 (comm.)'!$B$156:$B$187</c:f>
              <c:numCache>
                <c:ptCount val="32"/>
                <c:pt idx="0">
                  <c:v>165.400000000002</c:v>
                </c:pt>
                <c:pt idx="1">
                  <c:v>165</c:v>
                </c:pt>
                <c:pt idx="2">
                  <c:v>162.600000000002</c:v>
                </c:pt>
                <c:pt idx="3">
                  <c:v>160.000000000002</c:v>
                </c:pt>
                <c:pt idx="4">
                  <c:v>142.900000000002</c:v>
                </c:pt>
                <c:pt idx="5">
                  <c:v>133.100000000002</c:v>
                </c:pt>
                <c:pt idx="6">
                  <c:v>128.700000000002</c:v>
                </c:pt>
                <c:pt idx="7">
                  <c:v>122.400000000001</c:v>
                </c:pt>
                <c:pt idx="8">
                  <c:v>111.200000000001</c:v>
                </c:pt>
                <c:pt idx="9">
                  <c:v>106.200000000001</c:v>
                </c:pt>
                <c:pt idx="10">
                  <c:v>80.5000000000009</c:v>
                </c:pt>
                <c:pt idx="11">
                  <c:v>74.8000000000008</c:v>
                </c:pt>
                <c:pt idx="12">
                  <c:v>66.4000000000007</c:v>
                </c:pt>
                <c:pt idx="13">
                  <c:v>63.6000000000006</c:v>
                </c:pt>
                <c:pt idx="14">
                  <c:v>61.4000000000006</c:v>
                </c:pt>
                <c:pt idx="15">
                  <c:v>57.5000000000005</c:v>
                </c:pt>
                <c:pt idx="16">
                  <c:v>53.7000000000005</c:v>
                </c:pt>
                <c:pt idx="17">
                  <c:v>52.0000000000004</c:v>
                </c:pt>
                <c:pt idx="18">
                  <c:v>49.1000000000004</c:v>
                </c:pt>
                <c:pt idx="19">
                  <c:v>47.4000000000004</c:v>
                </c:pt>
                <c:pt idx="20">
                  <c:v>46.3000000000004</c:v>
                </c:pt>
                <c:pt idx="21">
                  <c:v>45.2000000000004</c:v>
                </c:pt>
                <c:pt idx="22">
                  <c:v>42.7000000000003</c:v>
                </c:pt>
                <c:pt idx="23">
                  <c:v>38.3000000000003</c:v>
                </c:pt>
                <c:pt idx="24">
                  <c:v>36.0000000000002</c:v>
                </c:pt>
                <c:pt idx="25">
                  <c:v>35.7000000000002</c:v>
                </c:pt>
                <c:pt idx="26">
                  <c:v>31.4000000000002</c:v>
                </c:pt>
                <c:pt idx="27">
                  <c:v>30.1000000000001</c:v>
                </c:pt>
                <c:pt idx="28">
                  <c:v>26.9000000000001</c:v>
                </c:pt>
                <c:pt idx="29">
                  <c:v>25.4000000000001</c:v>
                </c:pt>
                <c:pt idx="30">
                  <c:v>23.6</c:v>
                </c:pt>
                <c:pt idx="31">
                  <c:v>19.4</c:v>
                </c:pt>
              </c:numCache>
            </c:numRef>
          </c:yVal>
          <c:smooth val="0"/>
        </c:ser>
        <c:ser>
          <c:idx val="2"/>
          <c:order val="2"/>
          <c:tx>
            <c:v>data based on diverse spectra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'Sheet1 (comm.)'!$F$189:$F$210</c:f>
              <c:numCache>
                <c:ptCount val="22"/>
                <c:pt idx="0">
                  <c:v>16.35</c:v>
                </c:pt>
                <c:pt idx="1">
                  <c:v>17</c:v>
                </c:pt>
                <c:pt idx="2">
                  <c:v>17.5</c:v>
                </c:pt>
                <c:pt idx="3">
                  <c:v>17</c:v>
                </c:pt>
                <c:pt idx="4">
                  <c:v>17</c:v>
                </c:pt>
                <c:pt idx="5">
                  <c:v>18.65</c:v>
                </c:pt>
                <c:pt idx="6">
                  <c:v>18.65</c:v>
                </c:pt>
                <c:pt idx="7">
                  <c:v>19.8</c:v>
                </c:pt>
                <c:pt idx="8">
                  <c:v>19.8</c:v>
                </c:pt>
                <c:pt idx="9">
                  <c:v>17.65</c:v>
                </c:pt>
                <c:pt idx="10">
                  <c:v>16.35</c:v>
                </c:pt>
                <c:pt idx="11">
                  <c:v>18.65</c:v>
                </c:pt>
                <c:pt idx="12">
                  <c:v>19.8</c:v>
                </c:pt>
                <c:pt idx="13">
                  <c:v>18.65</c:v>
                </c:pt>
                <c:pt idx="14">
                  <c:v>19.8</c:v>
                </c:pt>
                <c:pt idx="15">
                  <c:v>19.8</c:v>
                </c:pt>
                <c:pt idx="16">
                  <c:v>15.2</c:v>
                </c:pt>
                <c:pt idx="17">
                  <c:v>15.8</c:v>
                </c:pt>
                <c:pt idx="18">
                  <c:v>17</c:v>
                </c:pt>
                <c:pt idx="19">
                  <c:v>15.95</c:v>
                </c:pt>
                <c:pt idx="20">
                  <c:v>16.5</c:v>
                </c:pt>
                <c:pt idx="21">
                  <c:v>12.2</c:v>
                </c:pt>
              </c:numCache>
            </c:numRef>
          </c:xVal>
          <c:yVal>
            <c:numRef>
              <c:f>'Sheet1 (comm.)'!$B$189:$B$210</c:f>
              <c:numCache>
                <c:ptCount val="22"/>
                <c:pt idx="0">
                  <c:v>165</c:v>
                </c:pt>
                <c:pt idx="1">
                  <c:v>162.600000000002</c:v>
                </c:pt>
                <c:pt idx="2">
                  <c:v>133.100000000002</c:v>
                </c:pt>
                <c:pt idx="3">
                  <c:v>111.200000000001</c:v>
                </c:pt>
                <c:pt idx="4">
                  <c:v>106.200000000001</c:v>
                </c:pt>
                <c:pt idx="5">
                  <c:v>74.8000000000008</c:v>
                </c:pt>
                <c:pt idx="6">
                  <c:v>66.4000000000007</c:v>
                </c:pt>
                <c:pt idx="7">
                  <c:v>63.6000000000006</c:v>
                </c:pt>
                <c:pt idx="8">
                  <c:v>57.5000000000005</c:v>
                </c:pt>
                <c:pt idx="9">
                  <c:v>52.0000000000004</c:v>
                </c:pt>
                <c:pt idx="10">
                  <c:v>49.1000000000004</c:v>
                </c:pt>
                <c:pt idx="11">
                  <c:v>47.4000000000004</c:v>
                </c:pt>
                <c:pt idx="12">
                  <c:v>46.3000000000004</c:v>
                </c:pt>
                <c:pt idx="13">
                  <c:v>45.2000000000004</c:v>
                </c:pt>
                <c:pt idx="14">
                  <c:v>42.7000000000003</c:v>
                </c:pt>
                <c:pt idx="15">
                  <c:v>38.3000000000003</c:v>
                </c:pt>
                <c:pt idx="16">
                  <c:v>36.0000000000002</c:v>
                </c:pt>
                <c:pt idx="17">
                  <c:v>35.7000000000002</c:v>
                </c:pt>
                <c:pt idx="18">
                  <c:v>31.4000000000002</c:v>
                </c:pt>
                <c:pt idx="19">
                  <c:v>30.1000000000001</c:v>
                </c:pt>
                <c:pt idx="20">
                  <c:v>26.9000000000001</c:v>
                </c:pt>
                <c:pt idx="21">
                  <c:v>23.6</c:v>
                </c:pt>
              </c:numCache>
            </c:numRef>
          </c:yVal>
          <c:smooth val="0"/>
        </c:ser>
        <c:axId val="47595090"/>
        <c:axId val="25702627"/>
      </c:scatterChart>
      <c:valAx>
        <c:axId val="47595090"/>
        <c:scaling>
          <c:orientation val="minMax"/>
          <c:max val="3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mean annual temperature 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02627"/>
        <c:crossesAt val="-20"/>
        <c:crossBetween val="midCat"/>
        <c:dispUnits/>
      </c:valAx>
      <c:valAx>
        <c:axId val="25702627"/>
        <c:scaling>
          <c:orientation val="minMax"/>
          <c:max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stratigraphic level (m)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95090"/>
        <c:crossesAt val="-2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delete val="1"/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4185"/>
          <c:y val="0.567"/>
          <c:w val="0.2867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4"/>
  <sheetViews>
    <sheetView zoomScalePageLayoutView="0" workbookViewId="0" topLeftCell="A1">
      <selection activeCell="A27" sqref="A27"/>
    </sheetView>
  </sheetViews>
  <sheetFormatPr defaultColWidth="11.421875" defaultRowHeight="12.75"/>
  <cols>
    <col min="1" max="1" width="35.7109375" style="0" bestFit="1" customWidth="1"/>
    <col min="2" max="2" width="16.00390625" style="28" customWidth="1"/>
    <col min="3" max="3" width="5.7109375" style="28" customWidth="1"/>
    <col min="4" max="4" width="5.8515625" style="28" customWidth="1"/>
    <col min="5" max="5" width="7.57421875" style="42" customWidth="1"/>
    <col min="6" max="6" width="5.57421875" style="42" customWidth="1"/>
    <col min="7" max="7" width="5.28125" style="0" customWidth="1"/>
    <col min="8" max="10" width="6.421875" style="0" hidden="1" customWidth="1"/>
    <col min="11" max="11" width="6.421875" style="0" customWidth="1"/>
    <col min="12" max="13" width="6.421875" style="10" hidden="1" customWidth="1"/>
    <col min="14" max="14" width="6.421875" style="0" hidden="1" customWidth="1"/>
    <col min="15" max="15" width="6.421875" style="10" hidden="1" customWidth="1"/>
    <col min="16" max="16" width="6.421875" style="0" hidden="1" customWidth="1"/>
    <col min="17" max="17" width="6.421875" style="0" customWidth="1"/>
    <col min="18" max="18" width="6.421875" style="0" hidden="1" customWidth="1"/>
    <col min="19" max="19" width="5.421875" style="10" hidden="1" customWidth="1"/>
    <col min="20" max="24" width="5.421875" style="0" hidden="1" customWidth="1"/>
    <col min="25" max="25" width="5.421875" style="10" hidden="1" customWidth="1"/>
    <col min="26" max="29" width="5.421875" style="0" hidden="1" customWidth="1"/>
    <col min="30" max="30" width="5.421875" style="17" hidden="1" customWidth="1"/>
    <col min="31" max="34" width="5.421875" style="0" hidden="1" customWidth="1"/>
    <col min="35" max="35" width="5.421875" style="0" bestFit="1" customWidth="1"/>
    <col min="36" max="39" width="5.421875" style="0" hidden="1" customWidth="1"/>
    <col min="40" max="40" width="5.421875" style="10" hidden="1" customWidth="1"/>
  </cols>
  <sheetData>
    <row r="1" spans="2:30" s="20" customFormat="1" ht="12.75">
      <c r="B1" s="26"/>
      <c r="C1" s="26" t="s">
        <v>127</v>
      </c>
      <c r="D1" s="26"/>
      <c r="E1" s="45" t="s">
        <v>128</v>
      </c>
      <c r="F1" s="26"/>
      <c r="AD1" s="23" t="s">
        <v>78</v>
      </c>
    </row>
    <row r="2" spans="1:40" ht="15.75">
      <c r="A2" t="s">
        <v>25</v>
      </c>
      <c r="B2" s="28" t="s">
        <v>84</v>
      </c>
      <c r="C2" s="28" t="s">
        <v>129</v>
      </c>
      <c r="D2" s="28" t="s">
        <v>130</v>
      </c>
      <c r="E2" s="28" t="s">
        <v>116</v>
      </c>
      <c r="F2" s="28"/>
      <c r="G2" t="s">
        <v>26</v>
      </c>
      <c r="H2">
        <v>181.5</v>
      </c>
      <c r="I2">
        <v>165.400000000002</v>
      </c>
      <c r="J2">
        <v>165</v>
      </c>
      <c r="K2">
        <v>162.600000000002</v>
      </c>
      <c r="L2" s="10">
        <v>160.000000000002</v>
      </c>
      <c r="M2" s="10">
        <v>142.900000000002</v>
      </c>
      <c r="N2">
        <v>133.100000000002</v>
      </c>
      <c r="O2" s="10">
        <v>128.700000000002</v>
      </c>
      <c r="P2">
        <v>122.400000000001</v>
      </c>
      <c r="Q2">
        <v>111.200000000001</v>
      </c>
      <c r="R2">
        <v>106.200000000001</v>
      </c>
      <c r="S2" s="10">
        <v>80.5000000000009</v>
      </c>
      <c r="T2">
        <v>74.8000000000008</v>
      </c>
      <c r="U2">
        <v>66.4000000000007</v>
      </c>
      <c r="V2">
        <v>63.6000000000006</v>
      </c>
      <c r="W2">
        <v>61.4000000000006</v>
      </c>
      <c r="X2">
        <v>57.5000000000005</v>
      </c>
      <c r="Y2" s="10">
        <v>53.7000000000005</v>
      </c>
      <c r="Z2">
        <v>52.0000000000004</v>
      </c>
      <c r="AA2">
        <v>49.1000000000004</v>
      </c>
      <c r="AB2">
        <v>47.4000000000004</v>
      </c>
      <c r="AC2">
        <v>46.3000000000004</v>
      </c>
      <c r="AD2" s="17">
        <v>45.2000000000004</v>
      </c>
      <c r="AE2">
        <v>42.7000000000003</v>
      </c>
      <c r="AF2">
        <v>38.3000000000003</v>
      </c>
      <c r="AG2">
        <v>36.0000000000002</v>
      </c>
      <c r="AH2">
        <v>35.7000000000002</v>
      </c>
      <c r="AI2">
        <v>31.4000000000002</v>
      </c>
      <c r="AJ2">
        <v>30.1000000000001</v>
      </c>
      <c r="AK2">
        <v>26.9000000000001</v>
      </c>
      <c r="AL2">
        <v>25.4000000000001</v>
      </c>
      <c r="AM2">
        <v>23.6</v>
      </c>
      <c r="AN2" s="10">
        <v>19.4</v>
      </c>
    </row>
    <row r="3" spans="1:17" ht="12.75">
      <c r="A3" t="s">
        <v>27</v>
      </c>
      <c r="B3" s="28" t="s">
        <v>85</v>
      </c>
      <c r="C3" s="28">
        <v>-6.7</v>
      </c>
      <c r="D3" s="28">
        <v>27.4</v>
      </c>
      <c r="E3" s="41">
        <v>-7</v>
      </c>
      <c r="F3" s="41" t="s">
        <v>132</v>
      </c>
      <c r="I3">
        <v>3</v>
      </c>
      <c r="K3">
        <v>1</v>
      </c>
      <c r="P3">
        <v>2</v>
      </c>
      <c r="Q3">
        <v>1</v>
      </c>
    </row>
    <row r="4" spans="1:33" ht="12.75">
      <c r="A4" t="s">
        <v>28</v>
      </c>
      <c r="B4" s="28" t="s">
        <v>92</v>
      </c>
      <c r="C4" s="46" t="s">
        <v>131</v>
      </c>
      <c r="D4" s="46" t="s">
        <v>131</v>
      </c>
      <c r="E4" s="46" t="s">
        <v>131</v>
      </c>
      <c r="F4" s="46" t="s">
        <v>131</v>
      </c>
      <c r="AB4">
        <v>3</v>
      </c>
      <c r="AC4">
        <v>4</v>
      </c>
      <c r="AE4">
        <v>3</v>
      </c>
      <c r="AF4">
        <v>1</v>
      </c>
      <c r="AG4">
        <v>2</v>
      </c>
    </row>
    <row r="5" spans="1:36" ht="12.75">
      <c r="A5" t="s">
        <v>29</v>
      </c>
      <c r="B5" s="28" t="s">
        <v>92</v>
      </c>
      <c r="C5" s="46" t="s">
        <v>131</v>
      </c>
      <c r="D5" s="46" t="s">
        <v>131</v>
      </c>
      <c r="E5" s="46" t="s">
        <v>131</v>
      </c>
      <c r="F5" s="46" t="s">
        <v>131</v>
      </c>
      <c r="AD5" s="17">
        <v>1</v>
      </c>
      <c r="AF5">
        <v>1</v>
      </c>
      <c r="AJ5">
        <v>1</v>
      </c>
    </row>
    <row r="6" spans="1:37" ht="12.75">
      <c r="A6" t="s">
        <v>30</v>
      </c>
      <c r="B6" s="28" t="s">
        <v>86</v>
      </c>
      <c r="C6" s="28">
        <v>4.4</v>
      </c>
      <c r="D6" s="28">
        <v>26.6</v>
      </c>
      <c r="E6" s="42" t="s">
        <v>133</v>
      </c>
      <c r="F6" s="42" t="s">
        <v>134</v>
      </c>
      <c r="K6">
        <v>1</v>
      </c>
      <c r="Q6">
        <v>1</v>
      </c>
      <c r="R6">
        <v>1</v>
      </c>
      <c r="S6" s="10">
        <v>1</v>
      </c>
      <c r="U6">
        <v>1</v>
      </c>
      <c r="Z6">
        <v>1</v>
      </c>
      <c r="AD6" s="17">
        <v>6</v>
      </c>
      <c r="AE6">
        <v>3</v>
      </c>
      <c r="AF6">
        <v>2</v>
      </c>
      <c r="AJ6">
        <v>1</v>
      </c>
      <c r="AK6">
        <v>1</v>
      </c>
    </row>
    <row r="7" spans="1:35" ht="12.75">
      <c r="A7" t="s">
        <v>31</v>
      </c>
      <c r="B7" s="28" t="s">
        <v>87</v>
      </c>
      <c r="C7" s="28">
        <v>11.6</v>
      </c>
      <c r="D7" s="28">
        <v>18.4</v>
      </c>
      <c r="E7" s="42" t="s">
        <v>117</v>
      </c>
      <c r="F7" s="42" t="s">
        <v>137</v>
      </c>
      <c r="I7">
        <v>4</v>
      </c>
      <c r="K7">
        <v>1</v>
      </c>
      <c r="P7">
        <v>2</v>
      </c>
      <c r="Q7">
        <v>1</v>
      </c>
      <c r="R7">
        <v>1</v>
      </c>
      <c r="AI7">
        <v>1</v>
      </c>
    </row>
    <row r="8" spans="1:33" ht="12.75">
      <c r="A8" t="s">
        <v>32</v>
      </c>
      <c r="B8" s="28" t="s">
        <v>88</v>
      </c>
      <c r="C8" s="28" t="s">
        <v>152</v>
      </c>
      <c r="E8" s="44" t="s">
        <v>119</v>
      </c>
      <c r="I8">
        <v>1</v>
      </c>
      <c r="O8" s="10">
        <v>3</v>
      </c>
      <c r="Q8">
        <v>4</v>
      </c>
      <c r="R8">
        <v>1</v>
      </c>
      <c r="U8">
        <v>1</v>
      </c>
      <c r="V8">
        <v>2</v>
      </c>
      <c r="Z8">
        <v>1</v>
      </c>
      <c r="AA8">
        <v>1</v>
      </c>
      <c r="AD8" s="17">
        <v>1</v>
      </c>
      <c r="AE8">
        <v>1</v>
      </c>
      <c r="AG8">
        <v>1</v>
      </c>
    </row>
    <row r="9" spans="1:35" ht="12.75">
      <c r="A9" t="s">
        <v>33</v>
      </c>
      <c r="B9" s="28" t="s">
        <v>89</v>
      </c>
      <c r="C9" s="28" t="s">
        <v>152</v>
      </c>
      <c r="E9" s="44" t="s">
        <v>119</v>
      </c>
      <c r="P9">
        <v>6</v>
      </c>
      <c r="R9">
        <v>1</v>
      </c>
      <c r="AA9">
        <v>1</v>
      </c>
      <c r="AF9">
        <v>5</v>
      </c>
      <c r="AI9">
        <v>1</v>
      </c>
    </row>
    <row r="10" spans="1:39" ht="12.75">
      <c r="A10" t="s">
        <v>34</v>
      </c>
      <c r="B10" s="28" t="s">
        <v>90</v>
      </c>
      <c r="C10" s="28">
        <v>-1.1</v>
      </c>
      <c r="D10" s="28">
        <v>27.7</v>
      </c>
      <c r="E10" s="42" t="s">
        <v>149</v>
      </c>
      <c r="F10" s="42" t="s">
        <v>141</v>
      </c>
      <c r="I10">
        <v>1</v>
      </c>
      <c r="K10">
        <v>1</v>
      </c>
      <c r="N10">
        <v>1</v>
      </c>
      <c r="R10">
        <v>1</v>
      </c>
      <c r="T10">
        <v>1</v>
      </c>
      <c r="U10">
        <v>2</v>
      </c>
      <c r="V10">
        <v>1</v>
      </c>
      <c r="X10">
        <v>4</v>
      </c>
      <c r="Y10" s="10">
        <v>2</v>
      </c>
      <c r="Z10">
        <v>1</v>
      </c>
      <c r="AA10">
        <v>1</v>
      </c>
      <c r="AB10">
        <v>3</v>
      </c>
      <c r="AC10">
        <v>5</v>
      </c>
      <c r="AE10">
        <v>1</v>
      </c>
      <c r="AF10">
        <v>3</v>
      </c>
      <c r="AG10">
        <v>2</v>
      </c>
      <c r="AH10">
        <v>1</v>
      </c>
      <c r="AI10">
        <v>4</v>
      </c>
      <c r="AK10">
        <v>1</v>
      </c>
      <c r="AL10">
        <v>1</v>
      </c>
      <c r="AM10">
        <v>1</v>
      </c>
    </row>
    <row r="11" spans="1:40" ht="12.75">
      <c r="A11" t="s">
        <v>35</v>
      </c>
      <c r="B11" s="28" t="s">
        <v>91</v>
      </c>
      <c r="C11" s="46" t="s">
        <v>131</v>
      </c>
      <c r="D11" s="46" t="s">
        <v>131</v>
      </c>
      <c r="E11" s="46" t="s">
        <v>131</v>
      </c>
      <c r="F11" s="46" t="s">
        <v>131</v>
      </c>
      <c r="I11">
        <v>2</v>
      </c>
      <c r="K11">
        <v>4</v>
      </c>
      <c r="R11">
        <v>2</v>
      </c>
      <c r="T11">
        <v>1</v>
      </c>
      <c r="V11">
        <v>4</v>
      </c>
      <c r="X11">
        <v>1</v>
      </c>
      <c r="Z11">
        <v>1</v>
      </c>
      <c r="AA11">
        <v>3</v>
      </c>
      <c r="AB11">
        <v>8</v>
      </c>
      <c r="AC11">
        <v>1</v>
      </c>
      <c r="AD11" s="17">
        <v>3</v>
      </c>
      <c r="AG11">
        <v>2</v>
      </c>
      <c r="AN11" s="10">
        <v>1</v>
      </c>
    </row>
    <row r="12" spans="1:26" ht="12.75">
      <c r="A12" t="s">
        <v>36</v>
      </c>
      <c r="B12" s="28" t="s">
        <v>120</v>
      </c>
      <c r="C12" s="43" t="s">
        <v>136</v>
      </c>
      <c r="D12" s="43"/>
      <c r="E12" s="44" t="s">
        <v>136</v>
      </c>
      <c r="I12">
        <v>2</v>
      </c>
      <c r="J12">
        <v>2</v>
      </c>
      <c r="Z12">
        <v>1</v>
      </c>
    </row>
    <row r="13" spans="1:36" ht="12.75">
      <c r="A13" t="s">
        <v>37</v>
      </c>
      <c r="B13" s="28" t="s">
        <v>92</v>
      </c>
      <c r="C13" s="46" t="s">
        <v>131</v>
      </c>
      <c r="D13" s="46" t="s">
        <v>131</v>
      </c>
      <c r="E13" s="46" t="s">
        <v>131</v>
      </c>
      <c r="F13" s="46" t="s">
        <v>131</v>
      </c>
      <c r="AB13">
        <v>2</v>
      </c>
      <c r="AC13">
        <v>1</v>
      </c>
      <c r="AD13" s="17">
        <v>1</v>
      </c>
      <c r="AJ13">
        <v>1</v>
      </c>
    </row>
    <row r="14" spans="1:40" ht="12.75">
      <c r="A14" t="s">
        <v>38</v>
      </c>
      <c r="B14" s="28" t="s">
        <v>93</v>
      </c>
      <c r="C14" s="28" t="s">
        <v>139</v>
      </c>
      <c r="E14" s="44" t="s">
        <v>139</v>
      </c>
      <c r="K14">
        <v>4</v>
      </c>
      <c r="N14">
        <v>1</v>
      </c>
      <c r="Q14">
        <v>7</v>
      </c>
      <c r="R14">
        <v>2</v>
      </c>
      <c r="T14">
        <v>3</v>
      </c>
      <c r="U14">
        <v>1</v>
      </c>
      <c r="V14">
        <v>1</v>
      </c>
      <c r="W14">
        <v>1</v>
      </c>
      <c r="X14">
        <v>3</v>
      </c>
      <c r="Z14">
        <v>5</v>
      </c>
      <c r="AA14">
        <v>1</v>
      </c>
      <c r="AB14">
        <v>2</v>
      </c>
      <c r="AC14">
        <v>2</v>
      </c>
      <c r="AD14" s="17">
        <v>1</v>
      </c>
      <c r="AE14">
        <v>4</v>
      </c>
      <c r="AF14">
        <v>1</v>
      </c>
      <c r="AH14">
        <v>2</v>
      </c>
      <c r="AI14">
        <v>3</v>
      </c>
      <c r="AJ14">
        <v>1</v>
      </c>
      <c r="AK14">
        <v>1</v>
      </c>
      <c r="AL14">
        <v>2</v>
      </c>
      <c r="AM14">
        <v>1</v>
      </c>
      <c r="AN14" s="10">
        <v>1</v>
      </c>
    </row>
    <row r="15" spans="1:31" ht="12.75">
      <c r="A15" t="s">
        <v>39</v>
      </c>
      <c r="B15" s="28" t="s">
        <v>140</v>
      </c>
      <c r="C15" s="28">
        <v>15.6</v>
      </c>
      <c r="D15" s="43">
        <v>27</v>
      </c>
      <c r="E15" s="42" t="s">
        <v>121</v>
      </c>
      <c r="F15" s="42" t="s">
        <v>141</v>
      </c>
      <c r="V15">
        <v>1</v>
      </c>
      <c r="X15">
        <v>1</v>
      </c>
      <c r="AD15" s="17">
        <v>2</v>
      </c>
      <c r="AE15">
        <v>1</v>
      </c>
    </row>
    <row r="16" spans="1:40" ht="12.75">
      <c r="A16" t="s">
        <v>40</v>
      </c>
      <c r="B16" s="28" t="s">
        <v>97</v>
      </c>
      <c r="C16" s="28">
        <v>9.4</v>
      </c>
      <c r="D16" s="28">
        <v>28.8</v>
      </c>
      <c r="E16" s="42" t="s">
        <v>122</v>
      </c>
      <c r="F16" s="42" t="s">
        <v>142</v>
      </c>
      <c r="G16">
        <v>72</v>
      </c>
      <c r="H16">
        <v>72</v>
      </c>
      <c r="I16">
        <v>6</v>
      </c>
      <c r="J16">
        <v>22</v>
      </c>
      <c r="K16">
        <v>125</v>
      </c>
      <c r="L16" s="10">
        <v>14</v>
      </c>
      <c r="M16" s="10">
        <v>15</v>
      </c>
      <c r="N16">
        <v>78</v>
      </c>
      <c r="O16" s="10">
        <v>28</v>
      </c>
      <c r="P16">
        <v>86</v>
      </c>
      <c r="Q16">
        <v>196</v>
      </c>
      <c r="R16">
        <v>34</v>
      </c>
      <c r="S16" s="10">
        <v>31</v>
      </c>
      <c r="T16">
        <v>87</v>
      </c>
      <c r="U16">
        <v>91</v>
      </c>
      <c r="V16">
        <v>136</v>
      </c>
      <c r="W16">
        <v>21</v>
      </c>
      <c r="X16">
        <v>174</v>
      </c>
      <c r="Y16" s="10">
        <v>22</v>
      </c>
      <c r="Z16">
        <v>11</v>
      </c>
      <c r="AA16">
        <v>38</v>
      </c>
      <c r="AB16">
        <v>126</v>
      </c>
      <c r="AC16">
        <v>112</v>
      </c>
      <c r="AD16" s="17">
        <v>169</v>
      </c>
      <c r="AE16">
        <v>176</v>
      </c>
      <c r="AF16">
        <v>185</v>
      </c>
      <c r="AG16">
        <v>115</v>
      </c>
      <c r="AH16">
        <v>229</v>
      </c>
      <c r="AI16">
        <v>187</v>
      </c>
      <c r="AJ16">
        <v>14</v>
      </c>
      <c r="AK16">
        <v>18</v>
      </c>
      <c r="AL16">
        <v>36</v>
      </c>
      <c r="AM16">
        <v>168</v>
      </c>
      <c r="AN16" s="10">
        <v>15</v>
      </c>
    </row>
    <row r="17" spans="1:40" ht="12.75">
      <c r="A17" t="s">
        <v>41</v>
      </c>
      <c r="B17" s="28" t="s">
        <v>123</v>
      </c>
      <c r="C17" s="28" t="s">
        <v>136</v>
      </c>
      <c r="E17" s="44" t="s">
        <v>136</v>
      </c>
      <c r="G17">
        <v>7</v>
      </c>
      <c r="H17">
        <v>2</v>
      </c>
      <c r="I17">
        <v>1</v>
      </c>
      <c r="J17">
        <v>5</v>
      </c>
      <c r="K17">
        <v>1</v>
      </c>
      <c r="N17">
        <v>1</v>
      </c>
      <c r="V17">
        <v>14</v>
      </c>
      <c r="X17">
        <v>2</v>
      </c>
      <c r="Z17">
        <v>2</v>
      </c>
      <c r="AB17">
        <v>2</v>
      </c>
      <c r="AC17">
        <v>3</v>
      </c>
      <c r="AD17" s="17">
        <v>2</v>
      </c>
      <c r="AE17">
        <v>2</v>
      </c>
      <c r="AF17">
        <v>1</v>
      </c>
      <c r="AG17">
        <v>1</v>
      </c>
      <c r="AH17">
        <v>1</v>
      </c>
      <c r="AJ17">
        <v>1</v>
      </c>
      <c r="AL17">
        <v>1</v>
      </c>
      <c r="AN17" s="10">
        <v>1</v>
      </c>
    </row>
    <row r="18" spans="1:39" ht="12.75">
      <c r="A18" t="s">
        <v>42</v>
      </c>
      <c r="B18" s="28" t="s">
        <v>94</v>
      </c>
      <c r="C18" s="28" t="s">
        <v>152</v>
      </c>
      <c r="E18" s="44" t="s">
        <v>119</v>
      </c>
      <c r="F18" s="44"/>
      <c r="I18">
        <v>5</v>
      </c>
      <c r="T18">
        <v>1</v>
      </c>
      <c r="V18">
        <v>1</v>
      </c>
      <c r="W18">
        <v>2</v>
      </c>
      <c r="X18">
        <v>2</v>
      </c>
      <c r="AA18">
        <v>2</v>
      </c>
      <c r="AC18">
        <v>1</v>
      </c>
      <c r="AD18" s="17">
        <v>7</v>
      </c>
      <c r="AE18">
        <v>4</v>
      </c>
      <c r="AF18">
        <v>2</v>
      </c>
      <c r="AH18">
        <v>2</v>
      </c>
      <c r="AM18">
        <v>11</v>
      </c>
    </row>
    <row r="19" spans="1:38" ht="12.75">
      <c r="A19" t="s">
        <v>43</v>
      </c>
      <c r="B19" s="28" t="s">
        <v>95</v>
      </c>
      <c r="C19" s="28">
        <v>3.1</v>
      </c>
      <c r="D19" s="28">
        <v>27.7</v>
      </c>
      <c r="E19" s="42" t="s">
        <v>124</v>
      </c>
      <c r="F19" s="42" t="s">
        <v>141</v>
      </c>
      <c r="X19">
        <v>1</v>
      </c>
      <c r="AD19" s="17">
        <v>1</v>
      </c>
      <c r="AE19">
        <v>1</v>
      </c>
      <c r="AF19">
        <v>1</v>
      </c>
      <c r="AL19">
        <v>1</v>
      </c>
    </row>
    <row r="20" spans="1:39" ht="12.75">
      <c r="A20" t="s">
        <v>44</v>
      </c>
      <c r="B20" s="28" t="s">
        <v>96</v>
      </c>
      <c r="C20" s="28">
        <v>0</v>
      </c>
      <c r="D20" s="28">
        <v>27.5</v>
      </c>
      <c r="E20" s="44" t="s">
        <v>125</v>
      </c>
      <c r="F20" s="44"/>
      <c r="H20">
        <v>2</v>
      </c>
      <c r="I20">
        <v>1</v>
      </c>
      <c r="X20">
        <v>1</v>
      </c>
      <c r="Z20">
        <v>4</v>
      </c>
      <c r="AB20">
        <v>1</v>
      </c>
      <c r="AD20" s="17">
        <v>3</v>
      </c>
      <c r="AE20">
        <v>1</v>
      </c>
      <c r="AF20">
        <v>1</v>
      </c>
      <c r="AH20">
        <v>1</v>
      </c>
      <c r="AM20">
        <v>2</v>
      </c>
    </row>
    <row r="21" spans="1:36" ht="12.75">
      <c r="A21" t="s">
        <v>45</v>
      </c>
      <c r="B21" s="28" t="s">
        <v>98</v>
      </c>
      <c r="C21" s="28" t="s">
        <v>126</v>
      </c>
      <c r="E21" s="44" t="s">
        <v>119</v>
      </c>
      <c r="F21" s="44"/>
      <c r="I21">
        <v>2</v>
      </c>
      <c r="R21">
        <v>1</v>
      </c>
      <c r="Y21" s="10">
        <v>1</v>
      </c>
      <c r="AA21">
        <v>1</v>
      </c>
      <c r="AC21">
        <v>1</v>
      </c>
      <c r="AD21" s="17">
        <v>1</v>
      </c>
      <c r="AE21">
        <v>3</v>
      </c>
      <c r="AF21">
        <v>1</v>
      </c>
      <c r="AG21">
        <v>1</v>
      </c>
      <c r="AH21">
        <v>2</v>
      </c>
      <c r="AJ21">
        <v>1</v>
      </c>
    </row>
    <row r="22" spans="1:36" ht="12.75">
      <c r="A22" t="s">
        <v>46</v>
      </c>
      <c r="B22" s="28" t="s">
        <v>91</v>
      </c>
      <c r="C22" s="46" t="s">
        <v>131</v>
      </c>
      <c r="D22" s="46" t="s">
        <v>131</v>
      </c>
      <c r="E22" s="46" t="s">
        <v>131</v>
      </c>
      <c r="F22" s="46" t="s">
        <v>131</v>
      </c>
      <c r="G22">
        <v>5</v>
      </c>
      <c r="H22">
        <v>16</v>
      </c>
      <c r="I22">
        <v>5</v>
      </c>
      <c r="K22">
        <v>1</v>
      </c>
      <c r="O22" s="10">
        <v>2</v>
      </c>
      <c r="S22" s="10">
        <v>1</v>
      </c>
      <c r="V22">
        <v>5</v>
      </c>
      <c r="W22">
        <v>3</v>
      </c>
      <c r="X22">
        <v>5</v>
      </c>
      <c r="Y22" s="10">
        <v>1</v>
      </c>
      <c r="Z22">
        <v>1</v>
      </c>
      <c r="AA22">
        <v>1</v>
      </c>
      <c r="AB22">
        <v>1</v>
      </c>
      <c r="AC22">
        <v>3</v>
      </c>
      <c r="AF22">
        <v>2</v>
      </c>
      <c r="AG22">
        <v>1</v>
      </c>
      <c r="AH22">
        <v>6</v>
      </c>
      <c r="AJ22">
        <v>1</v>
      </c>
    </row>
    <row r="23" spans="1:35" ht="12.75">
      <c r="A23" s="47" t="s">
        <v>47</v>
      </c>
      <c r="B23" s="49" t="s">
        <v>140</v>
      </c>
      <c r="C23" s="28">
        <v>15.6</v>
      </c>
      <c r="D23" s="43">
        <v>27</v>
      </c>
      <c r="E23" s="42" t="s">
        <v>121</v>
      </c>
      <c r="F23" s="42" t="s">
        <v>141</v>
      </c>
      <c r="G23" s="47">
        <v>2</v>
      </c>
      <c r="K23">
        <v>1</v>
      </c>
      <c r="Q23">
        <v>2</v>
      </c>
      <c r="R23">
        <v>1</v>
      </c>
      <c r="T23">
        <v>1</v>
      </c>
      <c r="U23">
        <v>1</v>
      </c>
      <c r="V23">
        <v>6</v>
      </c>
      <c r="X23">
        <v>3</v>
      </c>
      <c r="AB23">
        <v>1</v>
      </c>
      <c r="AC23">
        <v>1</v>
      </c>
      <c r="AD23" s="17">
        <v>4</v>
      </c>
      <c r="AE23">
        <v>1</v>
      </c>
      <c r="AF23">
        <v>6</v>
      </c>
      <c r="AI23">
        <v>2</v>
      </c>
    </row>
    <row r="24" spans="1:32" ht="12.75">
      <c r="A24" t="s">
        <v>48</v>
      </c>
      <c r="B24" s="28" t="s">
        <v>91</v>
      </c>
      <c r="C24" s="46" t="s">
        <v>131</v>
      </c>
      <c r="D24" s="46" t="s">
        <v>131</v>
      </c>
      <c r="E24" s="46" t="s">
        <v>131</v>
      </c>
      <c r="F24" s="46" t="s">
        <v>131</v>
      </c>
      <c r="N24">
        <v>1</v>
      </c>
      <c r="V24">
        <v>1</v>
      </c>
      <c r="AB24">
        <v>2</v>
      </c>
      <c r="AF24">
        <v>1</v>
      </c>
    </row>
    <row r="25" spans="1:40" ht="12.75">
      <c r="A25" t="s">
        <v>49</v>
      </c>
      <c r="B25" s="28" t="s">
        <v>99</v>
      </c>
      <c r="C25" s="28" t="s">
        <v>152</v>
      </c>
      <c r="E25" s="44" t="s">
        <v>119</v>
      </c>
      <c r="F25" s="44"/>
      <c r="G25">
        <v>128</v>
      </c>
      <c r="H25">
        <v>156</v>
      </c>
      <c r="I25">
        <v>142</v>
      </c>
      <c r="J25">
        <v>39</v>
      </c>
      <c r="K25">
        <v>132</v>
      </c>
      <c r="L25" s="10">
        <v>15</v>
      </c>
      <c r="M25" s="10">
        <v>129</v>
      </c>
      <c r="N25">
        <v>314</v>
      </c>
      <c r="O25" s="10">
        <v>121</v>
      </c>
      <c r="P25">
        <v>56</v>
      </c>
      <c r="Q25">
        <v>252</v>
      </c>
      <c r="R25">
        <v>243</v>
      </c>
      <c r="S25" s="10">
        <v>61</v>
      </c>
      <c r="T25">
        <v>164</v>
      </c>
      <c r="U25">
        <v>228</v>
      </c>
      <c r="V25">
        <v>75</v>
      </c>
      <c r="W25">
        <v>77</v>
      </c>
      <c r="X25">
        <v>17</v>
      </c>
      <c r="Y25" s="10">
        <v>38</v>
      </c>
      <c r="Z25">
        <v>152</v>
      </c>
      <c r="AA25">
        <v>235</v>
      </c>
      <c r="AB25">
        <v>173</v>
      </c>
      <c r="AC25">
        <v>24</v>
      </c>
      <c r="AD25" s="17">
        <v>79</v>
      </c>
      <c r="AE25">
        <v>138</v>
      </c>
      <c r="AF25">
        <v>9</v>
      </c>
      <c r="AG25">
        <v>182</v>
      </c>
      <c r="AH25">
        <v>66</v>
      </c>
      <c r="AI25">
        <v>158</v>
      </c>
      <c r="AJ25">
        <v>186</v>
      </c>
      <c r="AK25">
        <v>17</v>
      </c>
      <c r="AL25">
        <v>258</v>
      </c>
      <c r="AM25">
        <v>123</v>
      </c>
      <c r="AN25" s="10">
        <v>169</v>
      </c>
    </row>
    <row r="26" spans="1:31" ht="12.75">
      <c r="A26" t="s">
        <v>50</v>
      </c>
      <c r="B26" s="28" t="s">
        <v>91</v>
      </c>
      <c r="C26" s="46" t="s">
        <v>131</v>
      </c>
      <c r="D26" s="46" t="s">
        <v>131</v>
      </c>
      <c r="E26" s="46" t="s">
        <v>131</v>
      </c>
      <c r="F26" s="46" t="s">
        <v>131</v>
      </c>
      <c r="I26">
        <v>1</v>
      </c>
      <c r="R26">
        <v>1</v>
      </c>
      <c r="T26">
        <v>1</v>
      </c>
      <c r="V26">
        <v>1</v>
      </c>
      <c r="X26">
        <v>1</v>
      </c>
      <c r="Z26">
        <v>2</v>
      </c>
      <c r="AA26">
        <v>1</v>
      </c>
      <c r="AB26">
        <v>4</v>
      </c>
      <c r="AC26">
        <v>3</v>
      </c>
      <c r="AD26" s="17">
        <v>2</v>
      </c>
      <c r="AE26">
        <v>2</v>
      </c>
    </row>
    <row r="27" spans="1:30" ht="12.75">
      <c r="A27" t="s">
        <v>51</v>
      </c>
      <c r="B27" s="28" t="s">
        <v>100</v>
      </c>
      <c r="C27" s="28">
        <v>2.5</v>
      </c>
      <c r="D27" s="28">
        <v>21.9</v>
      </c>
      <c r="E27" s="42">
        <v>2</v>
      </c>
      <c r="F27" s="42">
        <v>27</v>
      </c>
      <c r="AD27" s="17">
        <v>3</v>
      </c>
    </row>
    <row r="28" spans="1:39" ht="12.75">
      <c r="A28" s="50" t="s">
        <v>52</v>
      </c>
      <c r="B28" s="51" t="s">
        <v>101</v>
      </c>
      <c r="C28" s="28">
        <v>-8.9</v>
      </c>
      <c r="D28" s="28">
        <v>21.7</v>
      </c>
      <c r="E28" s="41" t="s">
        <v>143</v>
      </c>
      <c r="F28" s="42">
        <v>23</v>
      </c>
      <c r="G28" s="48">
        <v>26</v>
      </c>
      <c r="H28" s="48">
        <v>9</v>
      </c>
      <c r="I28">
        <v>72</v>
      </c>
      <c r="J28">
        <v>7</v>
      </c>
      <c r="K28">
        <v>37</v>
      </c>
      <c r="L28" s="10">
        <v>2</v>
      </c>
      <c r="M28" s="10">
        <v>12</v>
      </c>
      <c r="N28">
        <v>12</v>
      </c>
      <c r="O28" s="10">
        <v>8</v>
      </c>
      <c r="P28">
        <v>44</v>
      </c>
      <c r="Q28">
        <v>36</v>
      </c>
      <c r="R28">
        <v>8</v>
      </c>
      <c r="S28" s="10">
        <v>9</v>
      </c>
      <c r="T28">
        <v>8</v>
      </c>
      <c r="U28">
        <v>1</v>
      </c>
      <c r="W28">
        <v>2</v>
      </c>
      <c r="AB28">
        <v>2</v>
      </c>
      <c r="AD28" s="17">
        <v>1</v>
      </c>
      <c r="AG28">
        <v>3</v>
      </c>
      <c r="AM28">
        <v>1</v>
      </c>
    </row>
    <row r="29" spans="1:39" ht="12.75">
      <c r="A29" t="s">
        <v>53</v>
      </c>
      <c r="B29" s="28" t="s">
        <v>102</v>
      </c>
      <c r="C29" s="28" t="s">
        <v>152</v>
      </c>
      <c r="E29" s="42" t="s">
        <v>122</v>
      </c>
      <c r="F29" s="42" t="s">
        <v>141</v>
      </c>
      <c r="G29">
        <v>21</v>
      </c>
      <c r="H29">
        <v>28</v>
      </c>
      <c r="I29">
        <v>47</v>
      </c>
      <c r="J29">
        <v>49</v>
      </c>
      <c r="K29">
        <v>23</v>
      </c>
      <c r="L29" s="10">
        <v>27</v>
      </c>
      <c r="M29" s="10">
        <v>41</v>
      </c>
      <c r="N29">
        <v>47</v>
      </c>
      <c r="O29" s="10">
        <v>27</v>
      </c>
      <c r="P29">
        <v>52</v>
      </c>
      <c r="Q29">
        <v>82</v>
      </c>
      <c r="R29">
        <v>23</v>
      </c>
      <c r="S29" s="10">
        <v>23</v>
      </c>
      <c r="T29">
        <v>15</v>
      </c>
      <c r="X29">
        <v>2</v>
      </c>
      <c r="Z29">
        <v>1</v>
      </c>
      <c r="AA29">
        <v>2</v>
      </c>
      <c r="AB29">
        <v>1</v>
      </c>
      <c r="AC29">
        <v>3</v>
      </c>
      <c r="AD29" s="17">
        <v>1</v>
      </c>
      <c r="AE29">
        <v>2</v>
      </c>
      <c r="AG29">
        <v>1</v>
      </c>
      <c r="AJ29">
        <v>1</v>
      </c>
      <c r="AM29">
        <v>1</v>
      </c>
    </row>
    <row r="30" spans="1:36" ht="12.75">
      <c r="A30" t="s">
        <v>54</v>
      </c>
      <c r="B30" s="28" t="s">
        <v>103</v>
      </c>
      <c r="C30" s="28">
        <v>-1.1</v>
      </c>
      <c r="D30" s="28">
        <v>27.9</v>
      </c>
      <c r="E30" s="44" t="s">
        <v>125</v>
      </c>
      <c r="F30" s="44"/>
      <c r="G30">
        <v>25</v>
      </c>
      <c r="H30">
        <v>13</v>
      </c>
      <c r="J30">
        <v>7</v>
      </c>
      <c r="Q30">
        <v>1</v>
      </c>
      <c r="V30">
        <v>2</v>
      </c>
      <c r="X30">
        <v>1</v>
      </c>
      <c r="AE30">
        <v>2</v>
      </c>
      <c r="AF30">
        <v>2</v>
      </c>
      <c r="AI30">
        <v>2</v>
      </c>
      <c r="AJ30">
        <v>2</v>
      </c>
    </row>
    <row r="31" spans="1:39" ht="12.75">
      <c r="A31" t="s">
        <v>55</v>
      </c>
      <c r="B31" s="28" t="s">
        <v>104</v>
      </c>
      <c r="C31" s="28" t="s">
        <v>144</v>
      </c>
      <c r="E31" s="44" t="s">
        <v>144</v>
      </c>
      <c r="K31">
        <v>3</v>
      </c>
      <c r="N31">
        <v>3</v>
      </c>
      <c r="P31">
        <v>1</v>
      </c>
      <c r="Q31">
        <v>8</v>
      </c>
      <c r="R31">
        <v>5</v>
      </c>
      <c r="T31">
        <v>3</v>
      </c>
      <c r="U31">
        <v>4</v>
      </c>
      <c r="X31">
        <v>6</v>
      </c>
      <c r="Y31" s="10">
        <v>1</v>
      </c>
      <c r="Z31">
        <v>6</v>
      </c>
      <c r="AA31">
        <v>6</v>
      </c>
      <c r="AB31">
        <v>1</v>
      </c>
      <c r="AC31">
        <v>1</v>
      </c>
      <c r="AD31" s="17">
        <v>7</v>
      </c>
      <c r="AE31">
        <v>2</v>
      </c>
      <c r="AF31">
        <v>5</v>
      </c>
      <c r="AG31">
        <v>1</v>
      </c>
      <c r="AH31">
        <v>1</v>
      </c>
      <c r="AJ31">
        <v>7</v>
      </c>
      <c r="AK31">
        <v>1</v>
      </c>
      <c r="AL31">
        <v>4</v>
      </c>
      <c r="AM31">
        <v>1</v>
      </c>
    </row>
    <row r="32" spans="1:33" ht="12.75">
      <c r="A32" t="s">
        <v>56</v>
      </c>
      <c r="B32" s="28" t="s">
        <v>105</v>
      </c>
      <c r="C32" s="28" t="s">
        <v>152</v>
      </c>
      <c r="E32" s="44" t="s">
        <v>118</v>
      </c>
      <c r="G32">
        <v>8</v>
      </c>
      <c r="H32">
        <v>9</v>
      </c>
      <c r="V32">
        <v>2</v>
      </c>
      <c r="AB32">
        <v>5</v>
      </c>
      <c r="AD32" s="17">
        <v>1</v>
      </c>
      <c r="AE32">
        <v>8</v>
      </c>
      <c r="AG32">
        <v>1</v>
      </c>
    </row>
    <row r="33" spans="1:39" ht="12.75">
      <c r="A33" t="s">
        <v>57</v>
      </c>
      <c r="B33" s="28" t="s">
        <v>106</v>
      </c>
      <c r="C33" s="28" t="s">
        <v>152</v>
      </c>
      <c r="E33" s="44" t="s">
        <v>119</v>
      </c>
      <c r="H33">
        <v>8</v>
      </c>
      <c r="I33">
        <v>4</v>
      </c>
      <c r="J33">
        <v>5</v>
      </c>
      <c r="K33">
        <v>7</v>
      </c>
      <c r="Q33">
        <v>3</v>
      </c>
      <c r="R33">
        <v>3</v>
      </c>
      <c r="T33">
        <v>2</v>
      </c>
      <c r="V33">
        <v>1</v>
      </c>
      <c r="AB33">
        <v>3</v>
      </c>
      <c r="AC33">
        <v>1</v>
      </c>
      <c r="AD33" s="17">
        <v>2</v>
      </c>
      <c r="AF33">
        <v>3</v>
      </c>
      <c r="AH33">
        <v>4</v>
      </c>
      <c r="AJ33">
        <v>4</v>
      </c>
      <c r="AK33">
        <v>1</v>
      </c>
      <c r="AM33">
        <v>1</v>
      </c>
    </row>
    <row r="34" spans="1:38" ht="12.75">
      <c r="A34" t="s">
        <v>58</v>
      </c>
      <c r="B34" s="28" t="s">
        <v>91</v>
      </c>
      <c r="C34" s="46" t="s">
        <v>131</v>
      </c>
      <c r="D34" s="46" t="s">
        <v>131</v>
      </c>
      <c r="E34" s="46" t="s">
        <v>131</v>
      </c>
      <c r="F34" s="46" t="s">
        <v>131</v>
      </c>
      <c r="T34">
        <v>1</v>
      </c>
      <c r="V34">
        <v>1</v>
      </c>
      <c r="Z34">
        <v>1</v>
      </c>
      <c r="AB34">
        <v>2</v>
      </c>
      <c r="AD34" s="17">
        <v>1</v>
      </c>
      <c r="AF34">
        <v>1</v>
      </c>
      <c r="AG34">
        <v>1</v>
      </c>
      <c r="AJ34">
        <v>1</v>
      </c>
      <c r="AK34">
        <v>1</v>
      </c>
      <c r="AL34">
        <v>1</v>
      </c>
    </row>
    <row r="35" spans="1:40" ht="12.75">
      <c r="A35" t="s">
        <v>59</v>
      </c>
      <c r="B35" s="28" t="s">
        <v>107</v>
      </c>
      <c r="C35" s="28" t="s">
        <v>152</v>
      </c>
      <c r="E35" s="44" t="s">
        <v>125</v>
      </c>
      <c r="F35" s="44"/>
      <c r="G35">
        <v>4</v>
      </c>
      <c r="H35">
        <v>2</v>
      </c>
      <c r="Z35">
        <v>1</v>
      </c>
      <c r="AA35">
        <v>1</v>
      </c>
      <c r="AF35">
        <v>2</v>
      </c>
      <c r="AG35">
        <v>1</v>
      </c>
      <c r="AK35">
        <v>1</v>
      </c>
      <c r="AN35" s="10">
        <v>1</v>
      </c>
    </row>
    <row r="36" spans="1:39" ht="12.75">
      <c r="A36" t="s">
        <v>60</v>
      </c>
      <c r="B36" s="28" t="s">
        <v>108</v>
      </c>
      <c r="C36" s="28" t="s">
        <v>152</v>
      </c>
      <c r="E36" s="42" t="s">
        <v>122</v>
      </c>
      <c r="F36" s="42" t="s">
        <v>141</v>
      </c>
      <c r="I36">
        <v>1</v>
      </c>
      <c r="V36">
        <v>4</v>
      </c>
      <c r="X36">
        <v>5</v>
      </c>
      <c r="Z36">
        <v>1</v>
      </c>
      <c r="AA36">
        <v>1</v>
      </c>
      <c r="AB36">
        <v>1</v>
      </c>
      <c r="AC36">
        <v>2</v>
      </c>
      <c r="AD36" s="17">
        <v>1</v>
      </c>
      <c r="AE36">
        <v>2</v>
      </c>
      <c r="AF36">
        <v>2</v>
      </c>
      <c r="AG36">
        <v>2</v>
      </c>
      <c r="AH36">
        <v>1</v>
      </c>
      <c r="AI36">
        <v>1</v>
      </c>
      <c r="AJ36">
        <v>2</v>
      </c>
      <c r="AM36">
        <v>3</v>
      </c>
    </row>
    <row r="37" spans="1:38" ht="12.75">
      <c r="A37" t="s">
        <v>61</v>
      </c>
      <c r="B37" s="28" t="s">
        <v>109</v>
      </c>
      <c r="C37" s="28" t="s">
        <v>136</v>
      </c>
      <c r="E37" s="44" t="s">
        <v>136</v>
      </c>
      <c r="U37">
        <v>1</v>
      </c>
      <c r="Z37">
        <v>4</v>
      </c>
      <c r="AA37">
        <v>1</v>
      </c>
      <c r="AB37">
        <v>1</v>
      </c>
      <c r="AC37">
        <v>1</v>
      </c>
      <c r="AH37">
        <v>2</v>
      </c>
      <c r="AI37">
        <v>1</v>
      </c>
      <c r="AJ37">
        <v>1</v>
      </c>
      <c r="AK37">
        <v>1</v>
      </c>
      <c r="AL37">
        <v>3</v>
      </c>
    </row>
    <row r="38" spans="1:35" ht="12.75">
      <c r="A38" t="s">
        <v>62</v>
      </c>
      <c r="B38" s="28" t="s">
        <v>110</v>
      </c>
      <c r="C38" s="28" t="s">
        <v>152</v>
      </c>
      <c r="E38" s="44" t="s">
        <v>145</v>
      </c>
      <c r="F38" s="44"/>
      <c r="G38">
        <v>1</v>
      </c>
      <c r="H38">
        <v>5</v>
      </c>
      <c r="N38">
        <v>1</v>
      </c>
      <c r="U38">
        <v>1</v>
      </c>
      <c r="V38">
        <v>2</v>
      </c>
      <c r="W38">
        <v>1</v>
      </c>
      <c r="Z38">
        <v>1</v>
      </c>
      <c r="AD38" s="17">
        <v>1</v>
      </c>
      <c r="AE38">
        <v>3</v>
      </c>
      <c r="AG38">
        <v>1</v>
      </c>
      <c r="AI38">
        <v>1</v>
      </c>
    </row>
    <row r="39" spans="1:39" ht="12.75">
      <c r="A39" t="s">
        <v>63</v>
      </c>
      <c r="B39" s="28" t="s">
        <v>111</v>
      </c>
      <c r="C39" s="28">
        <v>2.7</v>
      </c>
      <c r="D39" s="43">
        <v>24</v>
      </c>
      <c r="E39" s="42">
        <v>-4</v>
      </c>
      <c r="F39" s="42">
        <v>26</v>
      </c>
      <c r="G39">
        <v>3</v>
      </c>
      <c r="H39">
        <v>4</v>
      </c>
      <c r="AB39">
        <v>1</v>
      </c>
      <c r="AD39" s="17">
        <v>1</v>
      </c>
      <c r="AE39">
        <v>1</v>
      </c>
      <c r="AF39">
        <v>1</v>
      </c>
      <c r="AG39">
        <v>1</v>
      </c>
      <c r="AM39">
        <v>1</v>
      </c>
    </row>
    <row r="40" spans="1:30" ht="12.75">
      <c r="A40" t="s">
        <v>64</v>
      </c>
      <c r="B40" s="28" t="s">
        <v>146</v>
      </c>
      <c r="C40" s="28">
        <v>2.5</v>
      </c>
      <c r="D40" s="28">
        <v>2.5</v>
      </c>
      <c r="E40" s="42" t="s">
        <v>122</v>
      </c>
      <c r="F40" s="42" t="s">
        <v>147</v>
      </c>
      <c r="I40">
        <v>1</v>
      </c>
      <c r="J40">
        <v>2</v>
      </c>
      <c r="K40">
        <v>1</v>
      </c>
      <c r="Z40">
        <v>1</v>
      </c>
      <c r="AD40" s="17">
        <v>1</v>
      </c>
    </row>
    <row r="41" spans="1:36" ht="12.75">
      <c r="A41" t="s">
        <v>65</v>
      </c>
      <c r="B41" s="28" t="s">
        <v>112</v>
      </c>
      <c r="C41" s="28">
        <v>-4.9</v>
      </c>
      <c r="D41" s="43">
        <v>24</v>
      </c>
      <c r="E41" s="42">
        <v>-6</v>
      </c>
      <c r="F41" s="42" t="s">
        <v>138</v>
      </c>
      <c r="M41" s="10">
        <v>1</v>
      </c>
      <c r="Q41">
        <v>1</v>
      </c>
      <c r="R41">
        <v>4</v>
      </c>
      <c r="T41">
        <v>3</v>
      </c>
      <c r="V41">
        <v>4</v>
      </c>
      <c r="W41">
        <v>1</v>
      </c>
      <c r="Z41">
        <v>1</v>
      </c>
      <c r="AB41">
        <v>1</v>
      </c>
      <c r="AC41">
        <v>2</v>
      </c>
      <c r="AD41" s="17">
        <v>6</v>
      </c>
      <c r="AE41">
        <v>2</v>
      </c>
      <c r="AH41">
        <v>1</v>
      </c>
      <c r="AI41">
        <v>3</v>
      </c>
      <c r="AJ41">
        <v>1</v>
      </c>
    </row>
    <row r="42" spans="1:35" ht="12.75">
      <c r="A42" t="s">
        <v>66</v>
      </c>
      <c r="B42" s="28" t="s">
        <v>113</v>
      </c>
      <c r="C42" s="28">
        <v>1.8</v>
      </c>
      <c r="D42" s="28">
        <v>21.9</v>
      </c>
      <c r="E42" s="41" t="s">
        <v>148</v>
      </c>
      <c r="F42" s="42">
        <v>24</v>
      </c>
      <c r="I42">
        <v>4</v>
      </c>
      <c r="K42">
        <v>1</v>
      </c>
      <c r="R42">
        <v>1</v>
      </c>
      <c r="AI42">
        <v>1</v>
      </c>
    </row>
    <row r="43" spans="1:39" ht="12.75">
      <c r="A43" t="s">
        <v>67</v>
      </c>
      <c r="B43" s="28" t="s">
        <v>114</v>
      </c>
      <c r="C43" s="28">
        <v>3.4</v>
      </c>
      <c r="D43" s="28">
        <v>27.7</v>
      </c>
      <c r="E43" s="42" t="s">
        <v>122</v>
      </c>
      <c r="F43" s="42">
        <v>25</v>
      </c>
      <c r="H43">
        <v>1</v>
      </c>
      <c r="I43">
        <v>1</v>
      </c>
      <c r="K43">
        <v>2</v>
      </c>
      <c r="N43">
        <v>1</v>
      </c>
      <c r="Q43">
        <v>1</v>
      </c>
      <c r="R43">
        <v>3</v>
      </c>
      <c r="V43">
        <v>26</v>
      </c>
      <c r="X43">
        <v>4</v>
      </c>
      <c r="Y43" s="10">
        <v>1</v>
      </c>
      <c r="Z43">
        <v>4</v>
      </c>
      <c r="AB43">
        <v>4</v>
      </c>
      <c r="AC43">
        <v>1</v>
      </c>
      <c r="AD43" s="17">
        <v>29</v>
      </c>
      <c r="AE43">
        <v>4</v>
      </c>
      <c r="AF43">
        <v>16</v>
      </c>
      <c r="AG43">
        <v>2</v>
      </c>
      <c r="AH43">
        <v>2</v>
      </c>
      <c r="AJ43">
        <v>5</v>
      </c>
      <c r="AK43">
        <v>1</v>
      </c>
      <c r="AM43">
        <v>2</v>
      </c>
    </row>
    <row r="44" spans="1:38" ht="12.75">
      <c r="A44" t="s">
        <v>68</v>
      </c>
      <c r="B44" s="28" t="s">
        <v>91</v>
      </c>
      <c r="C44" s="46" t="s">
        <v>131</v>
      </c>
      <c r="D44" s="46" t="s">
        <v>131</v>
      </c>
      <c r="E44" s="46" t="s">
        <v>131</v>
      </c>
      <c r="F44" s="46" t="s">
        <v>131</v>
      </c>
      <c r="I44">
        <v>2</v>
      </c>
      <c r="AD44" s="17">
        <v>1</v>
      </c>
      <c r="AF44">
        <v>1</v>
      </c>
      <c r="AL44">
        <v>1</v>
      </c>
    </row>
    <row r="45" spans="3:40" ht="12.75">
      <c r="C45" s="46"/>
      <c r="D45" s="46"/>
      <c r="E45" s="46"/>
      <c r="F45" s="42" t="s">
        <v>150</v>
      </c>
      <c r="G45" s="6">
        <v>15.6</v>
      </c>
      <c r="H45" s="6">
        <v>9.6</v>
      </c>
      <c r="I45" s="6">
        <v>12.2</v>
      </c>
      <c r="J45" s="6">
        <v>11</v>
      </c>
      <c r="K45" s="33">
        <v>15.6</v>
      </c>
      <c r="L45" s="12">
        <v>3.1</v>
      </c>
      <c r="M45" s="12">
        <v>3.1</v>
      </c>
      <c r="N45" s="6">
        <v>13.3</v>
      </c>
      <c r="O45" s="12">
        <v>3.4</v>
      </c>
      <c r="P45" s="6">
        <v>11.6</v>
      </c>
      <c r="Q45" s="33">
        <v>15.6</v>
      </c>
      <c r="R45" s="6">
        <v>15.6</v>
      </c>
      <c r="S45" s="12">
        <v>4.4</v>
      </c>
      <c r="T45" s="6">
        <v>15.6</v>
      </c>
      <c r="U45" s="6">
        <v>15.6</v>
      </c>
      <c r="V45" s="33">
        <v>15.6</v>
      </c>
      <c r="W45" s="6">
        <v>3.1</v>
      </c>
      <c r="X45" s="33">
        <v>15.6</v>
      </c>
      <c r="Y45" s="12">
        <v>3.1</v>
      </c>
      <c r="Z45" s="33">
        <v>11</v>
      </c>
      <c r="AA45" s="33">
        <v>8.7</v>
      </c>
      <c r="AB45" s="33">
        <v>15.6</v>
      </c>
      <c r="AC45" s="33">
        <v>15.6</v>
      </c>
      <c r="AD45" s="38">
        <v>15.6</v>
      </c>
      <c r="AE45" s="33">
        <v>15.6</v>
      </c>
      <c r="AF45" s="33">
        <v>15.6</v>
      </c>
      <c r="AG45" s="33">
        <v>8.7</v>
      </c>
      <c r="AH45" s="33">
        <v>9.6</v>
      </c>
      <c r="AI45" s="6">
        <v>15.6</v>
      </c>
      <c r="AJ45" s="33">
        <v>9.6</v>
      </c>
      <c r="AK45" s="6">
        <v>9.6</v>
      </c>
      <c r="AL45" s="6">
        <v>12.2</v>
      </c>
      <c r="AM45" s="6">
        <v>9.6</v>
      </c>
      <c r="AN45" s="12">
        <v>8.7</v>
      </c>
    </row>
    <row r="46" spans="1:42" ht="12.75">
      <c r="A46" s="40" t="s">
        <v>115</v>
      </c>
      <c r="G46" s="6">
        <v>21.7</v>
      </c>
      <c r="H46" s="6">
        <v>21.7</v>
      </c>
      <c r="I46" s="6">
        <v>18.4</v>
      </c>
      <c r="J46" s="6">
        <v>21.7</v>
      </c>
      <c r="K46" s="33">
        <v>18.4</v>
      </c>
      <c r="L46" s="12">
        <v>21.7</v>
      </c>
      <c r="M46" s="12">
        <v>21.7</v>
      </c>
      <c r="N46" s="6">
        <v>21.7</v>
      </c>
      <c r="O46" s="12">
        <v>21.7</v>
      </c>
      <c r="P46" s="6">
        <v>18.4</v>
      </c>
      <c r="Q46" s="33">
        <v>18.4</v>
      </c>
      <c r="R46" s="6">
        <v>18.4</v>
      </c>
      <c r="S46" s="12">
        <v>21.7</v>
      </c>
      <c r="T46" s="6">
        <v>21.7</v>
      </c>
      <c r="U46" s="6">
        <v>21.7</v>
      </c>
      <c r="V46" s="33">
        <v>24</v>
      </c>
      <c r="W46" s="6">
        <v>21.7</v>
      </c>
      <c r="X46" s="33">
        <v>24</v>
      </c>
      <c r="Y46" s="12">
        <v>24.3</v>
      </c>
      <c r="Z46" s="33">
        <v>24.3</v>
      </c>
      <c r="AA46" s="33">
        <v>24</v>
      </c>
      <c r="AB46" s="33">
        <v>21.7</v>
      </c>
      <c r="AC46" s="33">
        <v>24</v>
      </c>
      <c r="AD46" s="38">
        <v>21.7</v>
      </c>
      <c r="AE46" s="33">
        <v>24</v>
      </c>
      <c r="AF46" s="33">
        <v>24</v>
      </c>
      <c r="AG46" s="33">
        <v>21.7</v>
      </c>
      <c r="AH46" s="33">
        <v>24</v>
      </c>
      <c r="AI46" s="6">
        <v>18.4</v>
      </c>
      <c r="AJ46" s="33">
        <v>24.3</v>
      </c>
      <c r="AK46" s="6">
        <v>24.3</v>
      </c>
      <c r="AL46" s="6">
        <v>25.9</v>
      </c>
      <c r="AM46" s="6">
        <v>21.7</v>
      </c>
      <c r="AN46" s="12">
        <v>25.9</v>
      </c>
      <c r="AO46" s="28" t="s">
        <v>80</v>
      </c>
      <c r="AP46" s="28" t="s">
        <v>81</v>
      </c>
    </row>
    <row r="47" spans="1:42" ht="12.75">
      <c r="A47">
        <f>AVERAGE(G47:AN47)</f>
        <v>14.529411764705882</v>
      </c>
      <c r="F47" s="42" t="s">
        <v>151</v>
      </c>
      <c r="G47">
        <f aca="true" t="shared" si="0" ref="G47:AN47">COUNT(G3:G44)</f>
        <v>12</v>
      </c>
      <c r="H47">
        <f t="shared" si="0"/>
        <v>14</v>
      </c>
      <c r="I47">
        <f t="shared" si="0"/>
        <v>22</v>
      </c>
      <c r="J47" s="10">
        <f t="shared" si="0"/>
        <v>9</v>
      </c>
      <c r="K47">
        <f t="shared" si="0"/>
        <v>18</v>
      </c>
      <c r="L47" s="10">
        <f t="shared" si="0"/>
        <v>4</v>
      </c>
      <c r="M47" s="10">
        <f t="shared" si="0"/>
        <v>5</v>
      </c>
      <c r="N47">
        <f t="shared" si="0"/>
        <v>11</v>
      </c>
      <c r="O47" s="10">
        <f t="shared" si="0"/>
        <v>6</v>
      </c>
      <c r="P47" s="10">
        <f t="shared" si="0"/>
        <v>8</v>
      </c>
      <c r="Q47">
        <f t="shared" si="0"/>
        <v>15</v>
      </c>
      <c r="R47">
        <f t="shared" si="0"/>
        <v>19</v>
      </c>
      <c r="S47" s="10">
        <f t="shared" si="0"/>
        <v>6</v>
      </c>
      <c r="T47">
        <f t="shared" si="0"/>
        <v>14</v>
      </c>
      <c r="U47">
        <f t="shared" si="0"/>
        <v>11</v>
      </c>
      <c r="V47">
        <f t="shared" si="0"/>
        <v>21</v>
      </c>
      <c r="W47" s="10">
        <f t="shared" si="0"/>
        <v>8</v>
      </c>
      <c r="X47">
        <f t="shared" si="0"/>
        <v>18</v>
      </c>
      <c r="Y47" s="10">
        <f t="shared" si="0"/>
        <v>7</v>
      </c>
      <c r="Z47">
        <f t="shared" si="0"/>
        <v>22</v>
      </c>
      <c r="AA47">
        <f t="shared" si="0"/>
        <v>16</v>
      </c>
      <c r="AB47">
        <f t="shared" si="0"/>
        <v>24</v>
      </c>
      <c r="AC47">
        <f t="shared" si="0"/>
        <v>20</v>
      </c>
      <c r="AD47" s="17">
        <f t="shared" si="0"/>
        <v>30</v>
      </c>
      <c r="AE47">
        <f t="shared" si="0"/>
        <v>24</v>
      </c>
      <c r="AF47">
        <f t="shared" si="0"/>
        <v>25</v>
      </c>
      <c r="AG47">
        <f t="shared" si="0"/>
        <v>19</v>
      </c>
      <c r="AH47">
        <f t="shared" si="0"/>
        <v>15</v>
      </c>
      <c r="AI47">
        <f t="shared" si="0"/>
        <v>13</v>
      </c>
      <c r="AJ47">
        <f t="shared" si="0"/>
        <v>18</v>
      </c>
      <c r="AK47">
        <f t="shared" si="0"/>
        <v>11</v>
      </c>
      <c r="AL47" s="10">
        <f t="shared" si="0"/>
        <v>10</v>
      </c>
      <c r="AM47">
        <f t="shared" si="0"/>
        <v>13</v>
      </c>
      <c r="AN47" s="30">
        <f t="shared" si="0"/>
        <v>6</v>
      </c>
      <c r="AO47" s="29">
        <f>MIN(G47:AN47)</f>
        <v>4</v>
      </c>
      <c r="AP47" s="29">
        <f>MAX(G47:AN47)</f>
        <v>30</v>
      </c>
    </row>
    <row r="48" spans="1:38" ht="12.75">
      <c r="A48">
        <f>STDEV(G47:AN47)</f>
        <v>6.634324400385796</v>
      </c>
      <c r="J48" s="10"/>
      <c r="P48" s="10"/>
      <c r="W48" s="10"/>
      <c r="AL48" s="10"/>
    </row>
    <row r="49" spans="1:38" ht="12.75">
      <c r="A49" s="40" t="s">
        <v>115</v>
      </c>
      <c r="J49" s="10"/>
      <c r="P49" s="10"/>
      <c r="W49" s="10"/>
      <c r="AL49" s="10"/>
    </row>
    <row r="50" spans="1:40" ht="12.75">
      <c r="A50" t="s">
        <v>76</v>
      </c>
      <c r="G50" s="18" t="s">
        <v>26</v>
      </c>
      <c r="H50" s="18">
        <v>181.5</v>
      </c>
      <c r="I50" s="18">
        <v>165.400000000002</v>
      </c>
      <c r="J50" s="18">
        <v>165</v>
      </c>
      <c r="K50" s="18">
        <v>162.600000000002</v>
      </c>
      <c r="L50" s="19">
        <v>160.000000000002</v>
      </c>
      <c r="M50" s="19">
        <v>142.900000000002</v>
      </c>
      <c r="N50" s="18">
        <v>133.100000000002</v>
      </c>
      <c r="O50" s="19">
        <v>128.700000000002</v>
      </c>
      <c r="P50" s="18">
        <v>122.400000000001</v>
      </c>
      <c r="Q50" s="18">
        <v>111.200000000001</v>
      </c>
      <c r="R50" s="18">
        <v>106.200000000001</v>
      </c>
      <c r="S50" s="19">
        <v>80.5000000000009</v>
      </c>
      <c r="T50" s="18">
        <v>74.8000000000008</v>
      </c>
      <c r="U50" s="18">
        <v>66.4000000000007</v>
      </c>
      <c r="V50" s="18">
        <v>63.6000000000006</v>
      </c>
      <c r="W50" s="18">
        <v>61.4000000000006</v>
      </c>
      <c r="X50" s="18">
        <v>57.5000000000005</v>
      </c>
      <c r="Y50" s="19">
        <v>53.7000000000005</v>
      </c>
      <c r="Z50" s="18">
        <v>52.0000000000004</v>
      </c>
      <c r="AA50" s="18">
        <v>49.1000000000004</v>
      </c>
      <c r="AB50" s="18">
        <v>47.4000000000004</v>
      </c>
      <c r="AC50" s="18">
        <v>46.3000000000004</v>
      </c>
      <c r="AD50" s="21">
        <v>45.2000000000004</v>
      </c>
      <c r="AE50" s="18">
        <v>42.7000000000003</v>
      </c>
      <c r="AF50" s="18">
        <v>38.3000000000003</v>
      </c>
      <c r="AG50" s="18">
        <v>36.0000000000002</v>
      </c>
      <c r="AH50" s="18">
        <v>35.7000000000002</v>
      </c>
      <c r="AI50" s="18">
        <v>31.4000000000002</v>
      </c>
      <c r="AJ50" s="18">
        <v>30.1000000000001</v>
      </c>
      <c r="AK50" s="18">
        <v>26.9000000000001</v>
      </c>
      <c r="AL50" s="18">
        <v>25.4000000000001</v>
      </c>
      <c r="AM50" s="18">
        <v>23.6</v>
      </c>
      <c r="AN50" s="19">
        <v>19.4</v>
      </c>
    </row>
    <row r="51" spans="1:38" ht="12.75">
      <c r="A51" t="s">
        <v>27</v>
      </c>
      <c r="B51" s="28" t="s">
        <v>85</v>
      </c>
      <c r="C51" s="28">
        <v>-6.7</v>
      </c>
      <c r="D51" s="28">
        <v>27.4</v>
      </c>
      <c r="E51" s="41">
        <v>-7</v>
      </c>
      <c r="F51" s="41" t="s">
        <v>132</v>
      </c>
      <c r="I51">
        <v>3</v>
      </c>
      <c r="J51" s="10"/>
      <c r="K51">
        <v>1</v>
      </c>
      <c r="P51" s="10">
        <v>2</v>
      </c>
      <c r="Q51">
        <v>1</v>
      </c>
      <c r="W51" s="10"/>
      <c r="AL51" s="10"/>
    </row>
    <row r="52" spans="1:38" ht="12.75">
      <c r="A52" t="s">
        <v>28</v>
      </c>
      <c r="B52" s="28" t="s">
        <v>92</v>
      </c>
      <c r="C52" s="46" t="s">
        <v>131</v>
      </c>
      <c r="D52" s="46" t="s">
        <v>131</v>
      </c>
      <c r="E52" s="46" t="s">
        <v>131</v>
      </c>
      <c r="F52" s="46" t="s">
        <v>131</v>
      </c>
      <c r="J52" s="10"/>
      <c r="P52" s="10"/>
      <c r="W52" s="10"/>
      <c r="AB52">
        <v>3</v>
      </c>
      <c r="AC52">
        <v>4</v>
      </c>
      <c r="AE52">
        <v>3</v>
      </c>
      <c r="AF52">
        <v>1</v>
      </c>
      <c r="AG52">
        <v>2</v>
      </c>
      <c r="AL52" s="10"/>
    </row>
    <row r="53" spans="1:38" ht="12.75">
      <c r="A53" t="s">
        <v>30</v>
      </c>
      <c r="B53" s="28" t="s">
        <v>86</v>
      </c>
      <c r="C53" s="28">
        <v>4.4</v>
      </c>
      <c r="D53" s="28">
        <v>26.6</v>
      </c>
      <c r="E53" s="42" t="s">
        <v>133</v>
      </c>
      <c r="F53" s="42" t="s">
        <v>134</v>
      </c>
      <c r="J53" s="10"/>
      <c r="K53">
        <v>1</v>
      </c>
      <c r="P53" s="10"/>
      <c r="Q53">
        <v>1</v>
      </c>
      <c r="R53">
        <v>1</v>
      </c>
      <c r="S53" s="10">
        <v>1</v>
      </c>
      <c r="U53">
        <v>1</v>
      </c>
      <c r="W53" s="10"/>
      <c r="Z53">
        <v>1</v>
      </c>
      <c r="AD53" s="17">
        <v>6</v>
      </c>
      <c r="AE53">
        <v>3</v>
      </c>
      <c r="AF53">
        <v>2</v>
      </c>
      <c r="AJ53">
        <v>1</v>
      </c>
      <c r="AK53">
        <v>1</v>
      </c>
      <c r="AL53" s="10"/>
    </row>
    <row r="54" spans="1:38" ht="12.75">
      <c r="A54" t="s">
        <v>31</v>
      </c>
      <c r="B54" s="28" t="s">
        <v>87</v>
      </c>
      <c r="C54" s="28">
        <v>11.6</v>
      </c>
      <c r="D54" s="28">
        <v>18.4</v>
      </c>
      <c r="E54" s="42" t="s">
        <v>117</v>
      </c>
      <c r="F54" s="42" t="s">
        <v>137</v>
      </c>
      <c r="I54">
        <v>4</v>
      </c>
      <c r="J54" s="10"/>
      <c r="K54">
        <v>1</v>
      </c>
      <c r="P54" s="10">
        <v>2</v>
      </c>
      <c r="Q54">
        <v>1</v>
      </c>
      <c r="R54">
        <v>1</v>
      </c>
      <c r="W54" s="10"/>
      <c r="AI54">
        <v>1</v>
      </c>
      <c r="AL54" s="10"/>
    </row>
    <row r="55" spans="1:38" ht="12.75">
      <c r="A55" t="s">
        <v>32</v>
      </c>
      <c r="B55" s="28" t="s">
        <v>88</v>
      </c>
      <c r="C55" s="28" t="s">
        <v>152</v>
      </c>
      <c r="E55" s="44" t="s">
        <v>119</v>
      </c>
      <c r="I55">
        <v>1</v>
      </c>
      <c r="J55" s="10"/>
      <c r="O55" s="10">
        <v>3</v>
      </c>
      <c r="P55" s="10"/>
      <c r="Q55">
        <v>4</v>
      </c>
      <c r="R55">
        <v>1</v>
      </c>
      <c r="U55">
        <v>1</v>
      </c>
      <c r="V55">
        <v>2</v>
      </c>
      <c r="W55" s="10"/>
      <c r="Z55">
        <v>1</v>
      </c>
      <c r="AA55">
        <v>1</v>
      </c>
      <c r="AD55" s="17">
        <v>1</v>
      </c>
      <c r="AE55">
        <v>1</v>
      </c>
      <c r="AG55">
        <v>1</v>
      </c>
      <c r="AL55" s="10"/>
    </row>
    <row r="56" spans="1:39" ht="12.75">
      <c r="A56" t="s">
        <v>34</v>
      </c>
      <c r="B56" s="28" t="s">
        <v>90</v>
      </c>
      <c r="C56" s="28">
        <v>-1.1</v>
      </c>
      <c r="D56" s="28">
        <v>27.7</v>
      </c>
      <c r="E56" s="42" t="s">
        <v>149</v>
      </c>
      <c r="F56" s="42" t="s">
        <v>141</v>
      </c>
      <c r="I56">
        <v>1</v>
      </c>
      <c r="J56" s="10"/>
      <c r="K56">
        <v>1</v>
      </c>
      <c r="N56">
        <v>1</v>
      </c>
      <c r="P56" s="10"/>
      <c r="R56">
        <v>1</v>
      </c>
      <c r="T56">
        <v>1</v>
      </c>
      <c r="U56">
        <v>2</v>
      </c>
      <c r="V56">
        <v>1</v>
      </c>
      <c r="W56" s="10"/>
      <c r="X56">
        <v>4</v>
      </c>
      <c r="Y56" s="10">
        <v>2</v>
      </c>
      <c r="Z56">
        <v>1</v>
      </c>
      <c r="AA56">
        <v>1</v>
      </c>
      <c r="AB56">
        <v>3</v>
      </c>
      <c r="AC56">
        <v>5</v>
      </c>
      <c r="AE56">
        <v>1</v>
      </c>
      <c r="AF56">
        <v>3</v>
      </c>
      <c r="AG56">
        <v>2</v>
      </c>
      <c r="AH56">
        <v>1</v>
      </c>
      <c r="AI56">
        <v>4</v>
      </c>
      <c r="AK56">
        <v>1</v>
      </c>
      <c r="AL56" s="10">
        <v>1</v>
      </c>
      <c r="AM56">
        <v>1</v>
      </c>
    </row>
    <row r="57" spans="1:40" ht="12.75">
      <c r="A57" t="s">
        <v>35</v>
      </c>
      <c r="B57" s="28" t="s">
        <v>91</v>
      </c>
      <c r="C57" s="46" t="s">
        <v>131</v>
      </c>
      <c r="D57" s="46" t="s">
        <v>131</v>
      </c>
      <c r="E57" s="46" t="s">
        <v>131</v>
      </c>
      <c r="F57" s="46" t="s">
        <v>131</v>
      </c>
      <c r="I57">
        <v>2</v>
      </c>
      <c r="J57" s="10"/>
      <c r="K57">
        <v>4</v>
      </c>
      <c r="P57" s="10"/>
      <c r="R57">
        <v>2</v>
      </c>
      <c r="T57">
        <v>1</v>
      </c>
      <c r="V57">
        <v>4</v>
      </c>
      <c r="W57" s="10"/>
      <c r="X57">
        <v>1</v>
      </c>
      <c r="Z57">
        <v>1</v>
      </c>
      <c r="AA57">
        <v>3</v>
      </c>
      <c r="AB57">
        <v>8</v>
      </c>
      <c r="AC57">
        <v>1</v>
      </c>
      <c r="AD57" s="17">
        <v>3</v>
      </c>
      <c r="AG57">
        <v>2</v>
      </c>
      <c r="AL57" s="10"/>
      <c r="AN57" s="10">
        <v>1</v>
      </c>
    </row>
    <row r="58" spans="1:38" ht="12.75">
      <c r="A58" t="s">
        <v>36</v>
      </c>
      <c r="B58" s="28" t="s">
        <v>135</v>
      </c>
      <c r="C58" s="43" t="s">
        <v>136</v>
      </c>
      <c r="D58" s="43"/>
      <c r="E58" s="44" t="s">
        <v>136</v>
      </c>
      <c r="I58">
        <v>2</v>
      </c>
      <c r="J58" s="10">
        <v>2</v>
      </c>
      <c r="P58" s="10"/>
      <c r="W58" s="10"/>
      <c r="Z58">
        <v>1</v>
      </c>
      <c r="AL58" s="10"/>
    </row>
    <row r="59" spans="1:38" ht="12.75">
      <c r="A59" t="s">
        <v>37</v>
      </c>
      <c r="B59" s="28" t="s">
        <v>92</v>
      </c>
      <c r="C59" s="46" t="s">
        <v>131</v>
      </c>
      <c r="D59" s="46" t="s">
        <v>131</v>
      </c>
      <c r="E59" s="46" t="s">
        <v>131</v>
      </c>
      <c r="F59" s="46" t="s">
        <v>131</v>
      </c>
      <c r="J59" s="10"/>
      <c r="P59" s="10"/>
      <c r="W59" s="10"/>
      <c r="AB59">
        <v>2</v>
      </c>
      <c r="AC59">
        <v>1</v>
      </c>
      <c r="AD59" s="17">
        <v>1</v>
      </c>
      <c r="AJ59">
        <v>1</v>
      </c>
      <c r="AL59" s="10"/>
    </row>
    <row r="60" spans="1:40" ht="12.75">
      <c r="A60" t="s">
        <v>38</v>
      </c>
      <c r="B60" s="28" t="s">
        <v>93</v>
      </c>
      <c r="C60" s="28" t="s">
        <v>139</v>
      </c>
      <c r="E60" s="44" t="s">
        <v>139</v>
      </c>
      <c r="J60" s="10"/>
      <c r="K60">
        <v>4</v>
      </c>
      <c r="N60">
        <v>1</v>
      </c>
      <c r="P60" s="10"/>
      <c r="Q60">
        <v>7</v>
      </c>
      <c r="R60">
        <v>2</v>
      </c>
      <c r="T60">
        <v>3</v>
      </c>
      <c r="U60">
        <v>1</v>
      </c>
      <c r="V60">
        <v>1</v>
      </c>
      <c r="W60" s="10">
        <v>1</v>
      </c>
      <c r="X60">
        <v>3</v>
      </c>
      <c r="Z60">
        <v>5</v>
      </c>
      <c r="AA60">
        <v>1</v>
      </c>
      <c r="AB60">
        <v>2</v>
      </c>
      <c r="AC60">
        <v>2</v>
      </c>
      <c r="AD60" s="17">
        <v>1</v>
      </c>
      <c r="AE60">
        <v>4</v>
      </c>
      <c r="AF60">
        <v>1</v>
      </c>
      <c r="AH60">
        <v>2</v>
      </c>
      <c r="AI60">
        <v>3</v>
      </c>
      <c r="AJ60">
        <v>1</v>
      </c>
      <c r="AK60">
        <v>1</v>
      </c>
      <c r="AL60" s="10">
        <v>2</v>
      </c>
      <c r="AM60">
        <v>1</v>
      </c>
      <c r="AN60" s="10">
        <v>1</v>
      </c>
    </row>
    <row r="61" spans="1:38" ht="12.75">
      <c r="A61" t="s">
        <v>39</v>
      </c>
      <c r="B61" s="28" t="s">
        <v>140</v>
      </c>
      <c r="C61" s="28">
        <v>15.6</v>
      </c>
      <c r="D61" s="43">
        <v>27</v>
      </c>
      <c r="E61" s="42" t="s">
        <v>121</v>
      </c>
      <c r="F61" s="42" t="s">
        <v>141</v>
      </c>
      <c r="J61" s="10"/>
      <c r="P61" s="10"/>
      <c r="V61">
        <v>1</v>
      </c>
      <c r="W61" s="10"/>
      <c r="X61">
        <v>1</v>
      </c>
      <c r="AD61" s="17">
        <v>2</v>
      </c>
      <c r="AE61">
        <v>1</v>
      </c>
      <c r="AL61" s="10"/>
    </row>
    <row r="62" spans="1:40" ht="12.75">
      <c r="A62" t="s">
        <v>41</v>
      </c>
      <c r="B62" s="28" t="s">
        <v>123</v>
      </c>
      <c r="C62" s="28" t="s">
        <v>136</v>
      </c>
      <c r="E62" s="44" t="s">
        <v>136</v>
      </c>
      <c r="G62">
        <v>7</v>
      </c>
      <c r="H62">
        <v>2</v>
      </c>
      <c r="I62">
        <v>1</v>
      </c>
      <c r="J62" s="10">
        <v>5</v>
      </c>
      <c r="K62">
        <v>1</v>
      </c>
      <c r="N62">
        <v>1</v>
      </c>
      <c r="P62" s="10"/>
      <c r="V62">
        <v>14</v>
      </c>
      <c r="W62" s="10"/>
      <c r="X62">
        <v>2</v>
      </c>
      <c r="Z62">
        <v>2</v>
      </c>
      <c r="AB62">
        <v>2</v>
      </c>
      <c r="AC62">
        <v>3</v>
      </c>
      <c r="AD62" s="17">
        <v>2</v>
      </c>
      <c r="AE62">
        <v>2</v>
      </c>
      <c r="AF62">
        <v>1</v>
      </c>
      <c r="AG62">
        <v>1</v>
      </c>
      <c r="AH62">
        <v>1</v>
      </c>
      <c r="AJ62">
        <v>1</v>
      </c>
      <c r="AL62" s="10">
        <v>1</v>
      </c>
      <c r="AN62" s="10">
        <v>1</v>
      </c>
    </row>
    <row r="63" spans="1:39" ht="12.75">
      <c r="A63" t="s">
        <v>42</v>
      </c>
      <c r="B63" s="28" t="s">
        <v>94</v>
      </c>
      <c r="C63" s="28" t="s">
        <v>152</v>
      </c>
      <c r="E63" s="44" t="s">
        <v>119</v>
      </c>
      <c r="F63" s="44"/>
      <c r="I63">
        <v>5</v>
      </c>
      <c r="J63" s="10"/>
      <c r="P63" s="10"/>
      <c r="T63">
        <v>1</v>
      </c>
      <c r="V63">
        <v>1</v>
      </c>
      <c r="W63" s="10">
        <v>2</v>
      </c>
      <c r="X63">
        <v>2</v>
      </c>
      <c r="AA63">
        <v>2</v>
      </c>
      <c r="AC63">
        <v>1</v>
      </c>
      <c r="AD63" s="17">
        <v>7</v>
      </c>
      <c r="AE63">
        <v>4</v>
      </c>
      <c r="AF63">
        <v>2</v>
      </c>
      <c r="AH63">
        <v>2</v>
      </c>
      <c r="AL63" s="10"/>
      <c r="AM63">
        <v>11</v>
      </c>
    </row>
    <row r="64" spans="1:38" ht="12.75">
      <c r="A64" t="s">
        <v>43</v>
      </c>
      <c r="B64" s="28" t="s">
        <v>95</v>
      </c>
      <c r="C64" s="28">
        <v>3.1</v>
      </c>
      <c r="D64" s="28">
        <v>27.7</v>
      </c>
      <c r="E64" s="42" t="s">
        <v>124</v>
      </c>
      <c r="F64" s="42" t="s">
        <v>141</v>
      </c>
      <c r="J64" s="10"/>
      <c r="P64" s="10"/>
      <c r="W64" s="10"/>
      <c r="X64">
        <v>1</v>
      </c>
      <c r="AD64" s="17">
        <v>1</v>
      </c>
      <c r="AE64">
        <v>1</v>
      </c>
      <c r="AF64">
        <v>1</v>
      </c>
      <c r="AL64" s="10">
        <v>1</v>
      </c>
    </row>
    <row r="65" spans="1:39" ht="12.75">
      <c r="A65" t="s">
        <v>44</v>
      </c>
      <c r="B65" s="28" t="s">
        <v>96</v>
      </c>
      <c r="C65" s="28">
        <v>0</v>
      </c>
      <c r="D65" s="28">
        <v>27.5</v>
      </c>
      <c r="E65" s="44" t="s">
        <v>125</v>
      </c>
      <c r="F65" s="44"/>
      <c r="H65">
        <v>2</v>
      </c>
      <c r="I65">
        <v>1</v>
      </c>
      <c r="J65" s="10"/>
      <c r="P65" s="10"/>
      <c r="W65" s="10"/>
      <c r="X65">
        <v>1</v>
      </c>
      <c r="Z65">
        <v>4</v>
      </c>
      <c r="AB65">
        <v>1</v>
      </c>
      <c r="AD65" s="17">
        <v>3</v>
      </c>
      <c r="AE65">
        <v>1</v>
      </c>
      <c r="AF65">
        <v>1</v>
      </c>
      <c r="AH65">
        <v>1</v>
      </c>
      <c r="AL65" s="10"/>
      <c r="AM65">
        <v>2</v>
      </c>
    </row>
    <row r="66" spans="1:38" ht="12.75">
      <c r="A66" t="s">
        <v>45</v>
      </c>
      <c r="B66" s="28" t="s">
        <v>98</v>
      </c>
      <c r="C66" s="28" t="s">
        <v>126</v>
      </c>
      <c r="E66" s="44" t="s">
        <v>119</v>
      </c>
      <c r="F66" s="44"/>
      <c r="I66">
        <v>2</v>
      </c>
      <c r="J66" s="10"/>
      <c r="P66" s="10"/>
      <c r="R66">
        <v>1</v>
      </c>
      <c r="W66" s="10"/>
      <c r="Y66" s="10">
        <v>1</v>
      </c>
      <c r="AA66">
        <v>1</v>
      </c>
      <c r="AC66">
        <v>1</v>
      </c>
      <c r="AD66" s="17">
        <v>1</v>
      </c>
      <c r="AE66">
        <v>3</v>
      </c>
      <c r="AF66">
        <v>1</v>
      </c>
      <c r="AG66">
        <v>1</v>
      </c>
      <c r="AH66">
        <v>2</v>
      </c>
      <c r="AJ66">
        <v>1</v>
      </c>
      <c r="AL66" s="10"/>
    </row>
    <row r="67" spans="1:38" ht="12.75">
      <c r="A67" t="s">
        <v>47</v>
      </c>
      <c r="B67" s="28" t="s">
        <v>140</v>
      </c>
      <c r="C67" s="28">
        <v>15.6</v>
      </c>
      <c r="D67" s="43">
        <v>27</v>
      </c>
      <c r="E67" s="42" t="s">
        <v>121</v>
      </c>
      <c r="F67" s="42" t="s">
        <v>141</v>
      </c>
      <c r="G67">
        <v>2</v>
      </c>
      <c r="J67" s="10"/>
      <c r="K67">
        <v>1</v>
      </c>
      <c r="P67" s="10"/>
      <c r="Q67">
        <v>2</v>
      </c>
      <c r="R67">
        <v>1</v>
      </c>
      <c r="T67">
        <v>1</v>
      </c>
      <c r="U67">
        <v>1</v>
      </c>
      <c r="V67">
        <v>6</v>
      </c>
      <c r="W67" s="10"/>
      <c r="X67">
        <v>3</v>
      </c>
      <c r="AB67">
        <v>1</v>
      </c>
      <c r="AC67">
        <v>1</v>
      </c>
      <c r="AD67" s="17">
        <v>4</v>
      </c>
      <c r="AE67">
        <v>1</v>
      </c>
      <c r="AF67">
        <v>6</v>
      </c>
      <c r="AI67">
        <v>2</v>
      </c>
      <c r="AL67" s="10"/>
    </row>
    <row r="68" spans="1:38" ht="12.75">
      <c r="A68" t="s">
        <v>48</v>
      </c>
      <c r="B68" s="28" t="s">
        <v>91</v>
      </c>
      <c r="C68" s="46" t="s">
        <v>131</v>
      </c>
      <c r="D68" s="46" t="s">
        <v>131</v>
      </c>
      <c r="E68" s="46" t="s">
        <v>131</v>
      </c>
      <c r="F68" s="46" t="s">
        <v>131</v>
      </c>
      <c r="J68" s="10"/>
      <c r="N68">
        <v>1</v>
      </c>
      <c r="P68" s="10"/>
      <c r="V68">
        <v>1</v>
      </c>
      <c r="W68" s="10"/>
      <c r="AB68">
        <v>2</v>
      </c>
      <c r="AF68">
        <v>1</v>
      </c>
      <c r="AL68" s="10"/>
    </row>
    <row r="69" spans="1:38" ht="12.75">
      <c r="A69" t="s">
        <v>50</v>
      </c>
      <c r="B69" s="28" t="s">
        <v>91</v>
      </c>
      <c r="C69" s="46" t="s">
        <v>131</v>
      </c>
      <c r="D69" s="46" t="s">
        <v>131</v>
      </c>
      <c r="E69" s="46" t="s">
        <v>131</v>
      </c>
      <c r="F69" s="46" t="s">
        <v>131</v>
      </c>
      <c r="I69">
        <v>1</v>
      </c>
      <c r="J69" s="10"/>
      <c r="P69" s="10"/>
      <c r="R69">
        <v>1</v>
      </c>
      <c r="T69">
        <v>1</v>
      </c>
      <c r="V69">
        <v>1</v>
      </c>
      <c r="W69" s="10"/>
      <c r="X69">
        <v>1</v>
      </c>
      <c r="Z69">
        <v>2</v>
      </c>
      <c r="AA69">
        <v>1</v>
      </c>
      <c r="AB69">
        <v>4</v>
      </c>
      <c r="AC69">
        <v>3</v>
      </c>
      <c r="AD69" s="17">
        <v>2</v>
      </c>
      <c r="AE69">
        <v>2</v>
      </c>
      <c r="AL69" s="10"/>
    </row>
    <row r="70" spans="1:38" ht="12.75">
      <c r="A70" t="s">
        <v>51</v>
      </c>
      <c r="B70" s="28" t="s">
        <v>100</v>
      </c>
      <c r="C70" s="28">
        <v>2.5</v>
      </c>
      <c r="D70" s="28">
        <v>21.9</v>
      </c>
      <c r="E70" s="42">
        <v>2</v>
      </c>
      <c r="F70" s="42">
        <v>27</v>
      </c>
      <c r="J70" s="10"/>
      <c r="P70" s="10"/>
      <c r="W70" s="10"/>
      <c r="AD70" s="17">
        <v>3</v>
      </c>
      <c r="AL70" s="10"/>
    </row>
    <row r="71" spans="1:39" ht="12.75">
      <c r="A71" t="s">
        <v>52</v>
      </c>
      <c r="B71" s="28" t="s">
        <v>101</v>
      </c>
      <c r="C71" s="28">
        <v>-8.9</v>
      </c>
      <c r="D71" s="28">
        <v>21.7</v>
      </c>
      <c r="E71" s="41" t="s">
        <v>143</v>
      </c>
      <c r="F71" s="42">
        <v>23</v>
      </c>
      <c r="G71">
        <v>26</v>
      </c>
      <c r="H71">
        <v>9</v>
      </c>
      <c r="I71">
        <v>72</v>
      </c>
      <c r="J71" s="10">
        <v>7</v>
      </c>
      <c r="K71">
        <v>37</v>
      </c>
      <c r="L71" s="10">
        <v>2</v>
      </c>
      <c r="M71" s="10">
        <v>12</v>
      </c>
      <c r="N71">
        <v>12</v>
      </c>
      <c r="O71" s="10">
        <v>8</v>
      </c>
      <c r="P71" s="10">
        <v>44</v>
      </c>
      <c r="Q71">
        <v>36</v>
      </c>
      <c r="R71">
        <v>8</v>
      </c>
      <c r="S71" s="10">
        <v>9</v>
      </c>
      <c r="T71">
        <v>8</v>
      </c>
      <c r="U71">
        <v>1</v>
      </c>
      <c r="W71" s="10">
        <v>2</v>
      </c>
      <c r="AB71">
        <v>2</v>
      </c>
      <c r="AD71" s="17">
        <v>1</v>
      </c>
      <c r="AG71">
        <v>3</v>
      </c>
      <c r="AL71" s="10"/>
      <c r="AM71">
        <v>1</v>
      </c>
    </row>
    <row r="72" spans="1:39" ht="12.75">
      <c r="A72" t="s">
        <v>53</v>
      </c>
      <c r="B72" s="28" t="s">
        <v>102</v>
      </c>
      <c r="C72" s="28" t="s">
        <v>152</v>
      </c>
      <c r="E72" s="42" t="s">
        <v>122</v>
      </c>
      <c r="F72" s="42" t="s">
        <v>141</v>
      </c>
      <c r="G72">
        <v>21</v>
      </c>
      <c r="H72">
        <v>28</v>
      </c>
      <c r="I72">
        <v>47</v>
      </c>
      <c r="J72" s="10">
        <v>49</v>
      </c>
      <c r="K72">
        <v>23</v>
      </c>
      <c r="L72" s="10">
        <v>27</v>
      </c>
      <c r="M72" s="10">
        <v>41</v>
      </c>
      <c r="N72">
        <v>47</v>
      </c>
      <c r="O72" s="10">
        <v>27</v>
      </c>
      <c r="P72" s="10">
        <v>52</v>
      </c>
      <c r="Q72">
        <v>82</v>
      </c>
      <c r="R72">
        <v>23</v>
      </c>
      <c r="S72" s="10">
        <v>23</v>
      </c>
      <c r="T72">
        <v>15</v>
      </c>
      <c r="W72" s="10"/>
      <c r="X72">
        <v>2</v>
      </c>
      <c r="Z72">
        <v>1</v>
      </c>
      <c r="AA72">
        <v>2</v>
      </c>
      <c r="AB72">
        <v>1</v>
      </c>
      <c r="AC72">
        <v>3</v>
      </c>
      <c r="AD72" s="17">
        <v>1</v>
      </c>
      <c r="AE72">
        <v>2</v>
      </c>
      <c r="AG72">
        <v>1</v>
      </c>
      <c r="AJ72">
        <v>1</v>
      </c>
      <c r="AL72" s="10"/>
      <c r="AM72">
        <v>1</v>
      </c>
    </row>
    <row r="73" spans="1:38" ht="12.75">
      <c r="A73" t="s">
        <v>54</v>
      </c>
      <c r="B73" s="28" t="s">
        <v>103</v>
      </c>
      <c r="C73" s="28">
        <v>-1.1</v>
      </c>
      <c r="D73" s="28">
        <v>27.9</v>
      </c>
      <c r="E73" s="44" t="s">
        <v>125</v>
      </c>
      <c r="F73" s="44"/>
      <c r="G73">
        <v>25</v>
      </c>
      <c r="H73">
        <v>13</v>
      </c>
      <c r="J73" s="10">
        <v>7</v>
      </c>
      <c r="P73" s="10"/>
      <c r="Q73">
        <v>1</v>
      </c>
      <c r="V73">
        <v>2</v>
      </c>
      <c r="W73" s="10"/>
      <c r="X73">
        <v>1</v>
      </c>
      <c r="AE73">
        <v>2</v>
      </c>
      <c r="AF73">
        <v>2</v>
      </c>
      <c r="AI73">
        <v>2</v>
      </c>
      <c r="AJ73">
        <v>2</v>
      </c>
      <c r="AL73" s="10"/>
    </row>
    <row r="74" spans="1:39" ht="12.75">
      <c r="A74" t="s">
        <v>55</v>
      </c>
      <c r="B74" s="28" t="s">
        <v>104</v>
      </c>
      <c r="C74" s="28" t="s">
        <v>144</v>
      </c>
      <c r="E74" s="44" t="s">
        <v>144</v>
      </c>
      <c r="J74" s="10"/>
      <c r="K74">
        <v>3</v>
      </c>
      <c r="N74">
        <v>3</v>
      </c>
      <c r="P74" s="10">
        <v>1</v>
      </c>
      <c r="Q74">
        <v>8</v>
      </c>
      <c r="R74">
        <v>5</v>
      </c>
      <c r="T74">
        <v>3</v>
      </c>
      <c r="U74">
        <v>4</v>
      </c>
      <c r="W74" s="10"/>
      <c r="X74">
        <v>6</v>
      </c>
      <c r="Y74" s="10">
        <v>1</v>
      </c>
      <c r="Z74">
        <v>6</v>
      </c>
      <c r="AA74">
        <v>6</v>
      </c>
      <c r="AB74">
        <v>1</v>
      </c>
      <c r="AC74">
        <v>1</v>
      </c>
      <c r="AD74" s="17">
        <v>7</v>
      </c>
      <c r="AE74">
        <v>2</v>
      </c>
      <c r="AF74">
        <v>5</v>
      </c>
      <c r="AG74">
        <v>1</v>
      </c>
      <c r="AH74">
        <v>1</v>
      </c>
      <c r="AJ74">
        <v>7</v>
      </c>
      <c r="AK74">
        <v>1</v>
      </c>
      <c r="AL74" s="10">
        <v>4</v>
      </c>
      <c r="AM74">
        <v>1</v>
      </c>
    </row>
    <row r="75" spans="1:38" ht="12.75">
      <c r="A75" t="s">
        <v>56</v>
      </c>
      <c r="B75" s="28" t="s">
        <v>105</v>
      </c>
      <c r="C75" s="28" t="s">
        <v>152</v>
      </c>
      <c r="E75" s="44" t="s">
        <v>118</v>
      </c>
      <c r="G75">
        <v>8</v>
      </c>
      <c r="H75">
        <v>9</v>
      </c>
      <c r="J75" s="10"/>
      <c r="P75" s="10"/>
      <c r="V75">
        <v>2</v>
      </c>
      <c r="W75" s="10"/>
      <c r="AB75">
        <v>5</v>
      </c>
      <c r="AD75" s="17">
        <v>1</v>
      </c>
      <c r="AE75">
        <v>8</v>
      </c>
      <c r="AG75">
        <v>1</v>
      </c>
      <c r="AL75" s="10"/>
    </row>
    <row r="76" spans="1:38" ht="12.75">
      <c r="A76" t="s">
        <v>58</v>
      </c>
      <c r="B76" s="28" t="s">
        <v>91</v>
      </c>
      <c r="C76" s="46" t="s">
        <v>131</v>
      </c>
      <c r="D76" s="46" t="s">
        <v>131</v>
      </c>
      <c r="E76" s="46" t="s">
        <v>131</v>
      </c>
      <c r="F76" s="46" t="s">
        <v>131</v>
      </c>
      <c r="J76" s="10"/>
      <c r="P76" s="10"/>
      <c r="T76">
        <v>1</v>
      </c>
      <c r="V76">
        <v>1</v>
      </c>
      <c r="W76" s="10"/>
      <c r="Z76">
        <v>1</v>
      </c>
      <c r="AB76">
        <v>2</v>
      </c>
      <c r="AD76" s="17">
        <v>1</v>
      </c>
      <c r="AF76">
        <v>1</v>
      </c>
      <c r="AG76">
        <v>1</v>
      </c>
      <c r="AJ76">
        <v>1</v>
      </c>
      <c r="AK76">
        <v>1</v>
      </c>
      <c r="AL76" s="10">
        <v>1</v>
      </c>
    </row>
    <row r="77" spans="1:40" ht="12.75">
      <c r="A77" t="s">
        <v>59</v>
      </c>
      <c r="B77" s="28" t="s">
        <v>107</v>
      </c>
      <c r="C77" s="28" t="s">
        <v>152</v>
      </c>
      <c r="E77" s="44" t="s">
        <v>125</v>
      </c>
      <c r="F77" s="44"/>
      <c r="G77">
        <v>4</v>
      </c>
      <c r="H77">
        <v>2</v>
      </c>
      <c r="J77" s="10"/>
      <c r="P77" s="10"/>
      <c r="W77" s="10"/>
      <c r="Z77">
        <v>1</v>
      </c>
      <c r="AA77">
        <v>1</v>
      </c>
      <c r="AF77">
        <v>2</v>
      </c>
      <c r="AG77">
        <v>1</v>
      </c>
      <c r="AK77">
        <v>1</v>
      </c>
      <c r="AL77" s="10"/>
      <c r="AN77" s="10">
        <v>1</v>
      </c>
    </row>
    <row r="78" spans="1:39" ht="12.75">
      <c r="A78" t="s">
        <v>60</v>
      </c>
      <c r="B78" s="28" t="s">
        <v>108</v>
      </c>
      <c r="C78" s="28" t="s">
        <v>152</v>
      </c>
      <c r="E78" s="42" t="s">
        <v>122</v>
      </c>
      <c r="F78" s="42" t="s">
        <v>141</v>
      </c>
      <c r="I78">
        <v>1</v>
      </c>
      <c r="J78" s="10"/>
      <c r="P78" s="10"/>
      <c r="V78">
        <v>4</v>
      </c>
      <c r="W78" s="10"/>
      <c r="X78">
        <v>5</v>
      </c>
      <c r="Z78">
        <v>1</v>
      </c>
      <c r="AA78">
        <v>1</v>
      </c>
      <c r="AB78">
        <v>1</v>
      </c>
      <c r="AC78">
        <v>2</v>
      </c>
      <c r="AD78" s="17">
        <v>1</v>
      </c>
      <c r="AE78">
        <v>2</v>
      </c>
      <c r="AF78">
        <v>2</v>
      </c>
      <c r="AG78">
        <v>2</v>
      </c>
      <c r="AH78">
        <v>1</v>
      </c>
      <c r="AI78">
        <v>1</v>
      </c>
      <c r="AJ78">
        <v>2</v>
      </c>
      <c r="AL78" s="10"/>
      <c r="AM78">
        <v>3</v>
      </c>
    </row>
    <row r="79" spans="1:38" ht="12.75">
      <c r="A79" t="s">
        <v>61</v>
      </c>
      <c r="B79" s="28" t="s">
        <v>109</v>
      </c>
      <c r="C79" s="28" t="s">
        <v>136</v>
      </c>
      <c r="E79" s="44" t="s">
        <v>136</v>
      </c>
      <c r="J79" s="10"/>
      <c r="P79" s="10"/>
      <c r="U79">
        <v>1</v>
      </c>
      <c r="W79" s="10"/>
      <c r="Z79">
        <v>4</v>
      </c>
      <c r="AA79">
        <v>1</v>
      </c>
      <c r="AB79">
        <v>1</v>
      </c>
      <c r="AC79">
        <v>1</v>
      </c>
      <c r="AH79">
        <v>2</v>
      </c>
      <c r="AI79">
        <v>1</v>
      </c>
      <c r="AJ79">
        <v>1</v>
      </c>
      <c r="AK79">
        <v>1</v>
      </c>
      <c r="AL79" s="10">
        <v>3</v>
      </c>
    </row>
    <row r="80" spans="1:39" ht="12.75">
      <c r="A80" t="s">
        <v>63</v>
      </c>
      <c r="B80" s="28" t="s">
        <v>111</v>
      </c>
      <c r="C80" s="28">
        <v>2.7</v>
      </c>
      <c r="D80" s="43">
        <v>24</v>
      </c>
      <c r="E80" s="42">
        <v>-4</v>
      </c>
      <c r="F80" s="42">
        <v>26</v>
      </c>
      <c r="G80">
        <v>3</v>
      </c>
      <c r="H80">
        <v>4</v>
      </c>
      <c r="J80" s="10"/>
      <c r="P80" s="10"/>
      <c r="W80" s="10"/>
      <c r="AB80">
        <v>1</v>
      </c>
      <c r="AD80" s="17">
        <v>1</v>
      </c>
      <c r="AE80">
        <v>1</v>
      </c>
      <c r="AF80">
        <v>1</v>
      </c>
      <c r="AG80">
        <v>1</v>
      </c>
      <c r="AL80" s="10"/>
      <c r="AM80">
        <v>1</v>
      </c>
    </row>
    <row r="81" spans="1:38" ht="12.75">
      <c r="A81" t="s">
        <v>64</v>
      </c>
      <c r="B81" s="28" t="s">
        <v>146</v>
      </c>
      <c r="C81" s="28">
        <v>2.5</v>
      </c>
      <c r="D81" s="28">
        <v>2.5</v>
      </c>
      <c r="E81" s="42" t="s">
        <v>122</v>
      </c>
      <c r="F81" s="42" t="s">
        <v>147</v>
      </c>
      <c r="I81">
        <v>1</v>
      </c>
      <c r="J81" s="10">
        <v>2</v>
      </c>
      <c r="K81">
        <v>1</v>
      </c>
      <c r="P81" s="10"/>
      <c r="W81" s="10"/>
      <c r="Z81">
        <v>1</v>
      </c>
      <c r="AD81" s="17">
        <v>1</v>
      </c>
      <c r="AL81" s="10"/>
    </row>
    <row r="82" spans="1:38" ht="12.75">
      <c r="A82" t="s">
        <v>65</v>
      </c>
      <c r="B82" s="28" t="s">
        <v>112</v>
      </c>
      <c r="C82" s="28">
        <v>-4.9</v>
      </c>
      <c r="D82" s="43">
        <v>24</v>
      </c>
      <c r="E82" s="42">
        <v>-6</v>
      </c>
      <c r="F82" s="42" t="s">
        <v>138</v>
      </c>
      <c r="J82" s="10"/>
      <c r="M82" s="10">
        <v>1</v>
      </c>
      <c r="P82" s="10"/>
      <c r="Q82">
        <v>1</v>
      </c>
      <c r="R82">
        <v>4</v>
      </c>
      <c r="T82">
        <v>3</v>
      </c>
      <c r="V82">
        <v>4</v>
      </c>
      <c r="W82" s="10">
        <v>1</v>
      </c>
      <c r="Z82">
        <v>1</v>
      </c>
      <c r="AB82">
        <v>1</v>
      </c>
      <c r="AC82">
        <v>2</v>
      </c>
      <c r="AD82" s="17">
        <v>6</v>
      </c>
      <c r="AE82">
        <v>2</v>
      </c>
      <c r="AH82">
        <v>1</v>
      </c>
      <c r="AI82">
        <v>3</v>
      </c>
      <c r="AJ82">
        <v>1</v>
      </c>
      <c r="AL82" s="10"/>
    </row>
    <row r="83" spans="1:38" ht="12.75">
      <c r="A83" t="s">
        <v>66</v>
      </c>
      <c r="B83" s="28" t="s">
        <v>113</v>
      </c>
      <c r="C83" s="28">
        <v>1.8</v>
      </c>
      <c r="D83" s="28">
        <v>21.9</v>
      </c>
      <c r="E83" s="41" t="s">
        <v>148</v>
      </c>
      <c r="F83" s="42">
        <v>24</v>
      </c>
      <c r="I83">
        <v>4</v>
      </c>
      <c r="J83" s="10"/>
      <c r="K83">
        <v>1</v>
      </c>
      <c r="P83" s="10"/>
      <c r="R83">
        <v>1</v>
      </c>
      <c r="W83" s="10"/>
      <c r="AI83">
        <v>1</v>
      </c>
      <c r="AL83" s="10"/>
    </row>
    <row r="84" spans="1:39" ht="12.75">
      <c r="A84" t="s">
        <v>67</v>
      </c>
      <c r="B84" s="28" t="s">
        <v>114</v>
      </c>
      <c r="C84" s="28">
        <v>3.4</v>
      </c>
      <c r="D84" s="28">
        <v>27.7</v>
      </c>
      <c r="E84" s="42" t="s">
        <v>122</v>
      </c>
      <c r="F84" s="42">
        <v>25</v>
      </c>
      <c r="H84">
        <v>1</v>
      </c>
      <c r="I84">
        <v>1</v>
      </c>
      <c r="J84" s="10"/>
      <c r="K84">
        <v>2</v>
      </c>
      <c r="N84">
        <v>1</v>
      </c>
      <c r="P84" s="10"/>
      <c r="Q84">
        <v>1</v>
      </c>
      <c r="R84">
        <v>3</v>
      </c>
      <c r="V84">
        <v>26</v>
      </c>
      <c r="W84" s="10"/>
      <c r="X84">
        <v>4</v>
      </c>
      <c r="Y84" s="10">
        <v>1</v>
      </c>
      <c r="Z84">
        <v>4</v>
      </c>
      <c r="AB84">
        <v>4</v>
      </c>
      <c r="AC84">
        <v>1</v>
      </c>
      <c r="AD84" s="17">
        <v>29</v>
      </c>
      <c r="AE84">
        <v>4</v>
      </c>
      <c r="AF84">
        <v>16</v>
      </c>
      <c r="AG84">
        <v>2</v>
      </c>
      <c r="AH84">
        <v>2</v>
      </c>
      <c r="AJ84">
        <v>5</v>
      </c>
      <c r="AK84">
        <v>1</v>
      </c>
      <c r="AL84" s="10"/>
      <c r="AM84">
        <v>2</v>
      </c>
    </row>
    <row r="85" spans="6:38" ht="12.75">
      <c r="F85" s="42" t="s">
        <v>150</v>
      </c>
      <c r="G85" s="52">
        <v>11.6</v>
      </c>
      <c r="H85" s="52">
        <v>11</v>
      </c>
      <c r="I85" s="52">
        <v>15.6</v>
      </c>
      <c r="J85" s="52">
        <v>-8.9</v>
      </c>
      <c r="K85" s="52">
        <v>-8.9</v>
      </c>
      <c r="L85" s="52">
        <v>13.3</v>
      </c>
      <c r="M85" s="52">
        <v>3.4</v>
      </c>
      <c r="N85" s="52">
        <v>11.6</v>
      </c>
      <c r="O85" s="52">
        <v>15.6</v>
      </c>
      <c r="P85" s="52">
        <v>15.6</v>
      </c>
      <c r="Q85" s="52">
        <v>4.4</v>
      </c>
      <c r="R85" s="52">
        <v>15.6</v>
      </c>
      <c r="S85" s="52">
        <v>15.6</v>
      </c>
      <c r="T85" s="52">
        <v>15.6</v>
      </c>
      <c r="U85" s="52">
        <v>2.7</v>
      </c>
      <c r="V85" s="52">
        <v>15.6</v>
      </c>
      <c r="W85" s="52">
        <v>-1.1</v>
      </c>
      <c r="X85" s="52">
        <v>11</v>
      </c>
      <c r="Y85" s="52">
        <v>8.7</v>
      </c>
      <c r="Z85" s="52">
        <v>15.6</v>
      </c>
      <c r="AA85" s="52">
        <v>15.6</v>
      </c>
      <c r="AB85" s="52">
        <v>15.6</v>
      </c>
      <c r="AC85" s="52">
        <v>15.6</v>
      </c>
      <c r="AD85" s="52">
        <v>15.6</v>
      </c>
      <c r="AE85" s="52">
        <v>8.7</v>
      </c>
      <c r="AF85" s="52">
        <v>7.6</v>
      </c>
      <c r="AG85" s="52">
        <v>15.6</v>
      </c>
      <c r="AH85" s="52">
        <v>7.6</v>
      </c>
      <c r="AI85" s="52">
        <v>8.7</v>
      </c>
      <c r="AJ85" s="52">
        <v>7.6</v>
      </c>
      <c r="AK85" s="52">
        <v>2.7</v>
      </c>
      <c r="AL85" s="52">
        <v>8.7</v>
      </c>
    </row>
    <row r="86" spans="7:38" ht="12.75">
      <c r="G86" s="53">
        <v>18.4</v>
      </c>
      <c r="H86" s="53">
        <v>21.7</v>
      </c>
      <c r="I86" s="53">
        <v>18.4</v>
      </c>
      <c r="J86" s="53">
        <v>21.7</v>
      </c>
      <c r="K86" s="53">
        <v>21.7</v>
      </c>
      <c r="L86" s="53">
        <v>21.7</v>
      </c>
      <c r="M86" s="53">
        <v>21.7</v>
      </c>
      <c r="N86" s="53">
        <v>18.4</v>
      </c>
      <c r="O86" s="53">
        <v>18.4</v>
      </c>
      <c r="P86" s="53">
        <v>18.4</v>
      </c>
      <c r="Q86" s="53">
        <v>21.7</v>
      </c>
      <c r="R86" s="53">
        <v>21.7</v>
      </c>
      <c r="S86" s="53">
        <v>21.7</v>
      </c>
      <c r="T86" s="53">
        <v>24</v>
      </c>
      <c r="U86" s="53">
        <v>21.7</v>
      </c>
      <c r="V86" s="53">
        <v>24</v>
      </c>
      <c r="W86" s="53">
        <v>24.3</v>
      </c>
      <c r="X86" s="53">
        <v>24.3</v>
      </c>
      <c r="Y86" s="53">
        <v>24</v>
      </c>
      <c r="Z86" s="53">
        <v>21.7</v>
      </c>
      <c r="AA86" s="53">
        <v>24</v>
      </c>
      <c r="AB86" s="53">
        <v>21.7</v>
      </c>
      <c r="AC86" s="53">
        <v>24</v>
      </c>
      <c r="AD86" s="53">
        <v>24</v>
      </c>
      <c r="AE86" s="53">
        <v>21.7</v>
      </c>
      <c r="AF86" s="53">
        <v>24</v>
      </c>
      <c r="AG86" s="53">
        <v>18.4</v>
      </c>
      <c r="AH86" s="53">
        <v>24.3</v>
      </c>
      <c r="AI86" s="53">
        <v>24.3</v>
      </c>
      <c r="AJ86" s="53">
        <v>27.7</v>
      </c>
      <c r="AK86" s="53">
        <v>21.7</v>
      </c>
      <c r="AL86" s="53">
        <v>27.7</v>
      </c>
    </row>
    <row r="87" spans="6:40" ht="12.75">
      <c r="F87" s="42" t="s">
        <v>82</v>
      </c>
      <c r="G87">
        <f>COUNT(G51:G84)</f>
        <v>8</v>
      </c>
      <c r="H87">
        <f aca="true" t="shared" si="1" ref="H87:AN87">COUNT(H51:H84)</f>
        <v>9</v>
      </c>
      <c r="I87">
        <f t="shared" si="1"/>
        <v>17</v>
      </c>
      <c r="J87" s="10">
        <f t="shared" si="1"/>
        <v>6</v>
      </c>
      <c r="K87">
        <f t="shared" si="1"/>
        <v>14</v>
      </c>
      <c r="L87">
        <f t="shared" si="1"/>
        <v>2</v>
      </c>
      <c r="M87">
        <f t="shared" si="1"/>
        <v>3</v>
      </c>
      <c r="N87">
        <f t="shared" si="1"/>
        <v>8</v>
      </c>
      <c r="O87">
        <f t="shared" si="1"/>
        <v>3</v>
      </c>
      <c r="P87" s="10">
        <f t="shared" si="1"/>
        <v>5</v>
      </c>
      <c r="Q87">
        <f t="shared" si="1"/>
        <v>12</v>
      </c>
      <c r="R87">
        <f t="shared" si="1"/>
        <v>15</v>
      </c>
      <c r="S87">
        <f t="shared" si="1"/>
        <v>3</v>
      </c>
      <c r="T87">
        <f t="shared" si="1"/>
        <v>11</v>
      </c>
      <c r="U87">
        <f t="shared" si="1"/>
        <v>8</v>
      </c>
      <c r="V87">
        <f t="shared" si="1"/>
        <v>16</v>
      </c>
      <c r="W87" s="10">
        <f t="shared" si="1"/>
        <v>4</v>
      </c>
      <c r="X87">
        <f t="shared" si="1"/>
        <v>15</v>
      </c>
      <c r="Y87">
        <f t="shared" si="1"/>
        <v>4</v>
      </c>
      <c r="Z87">
        <f t="shared" si="1"/>
        <v>18</v>
      </c>
      <c r="AA87">
        <f t="shared" si="1"/>
        <v>12</v>
      </c>
      <c r="AB87">
        <f t="shared" si="1"/>
        <v>20</v>
      </c>
      <c r="AC87">
        <f t="shared" si="1"/>
        <v>16</v>
      </c>
      <c r="AD87" s="17">
        <f t="shared" si="1"/>
        <v>24</v>
      </c>
      <c r="AE87">
        <f t="shared" si="1"/>
        <v>21</v>
      </c>
      <c r="AF87">
        <f t="shared" si="1"/>
        <v>18</v>
      </c>
      <c r="AG87">
        <f t="shared" si="1"/>
        <v>15</v>
      </c>
      <c r="AH87">
        <f t="shared" si="1"/>
        <v>11</v>
      </c>
      <c r="AI87">
        <f t="shared" si="1"/>
        <v>9</v>
      </c>
      <c r="AJ87">
        <f t="shared" si="1"/>
        <v>13</v>
      </c>
      <c r="AK87">
        <f t="shared" si="1"/>
        <v>8</v>
      </c>
      <c r="AL87" s="10">
        <f t="shared" si="1"/>
        <v>7</v>
      </c>
      <c r="AM87">
        <f t="shared" si="1"/>
        <v>10</v>
      </c>
      <c r="AN87">
        <f t="shared" si="1"/>
        <v>4</v>
      </c>
    </row>
    <row r="91" ht="12.75">
      <c r="F91">
        <v>18.4</v>
      </c>
    </row>
    <row r="92" ht="12.75">
      <c r="F92">
        <v>21.7</v>
      </c>
    </row>
    <row r="93" ht="12.75">
      <c r="F93">
        <v>18.4</v>
      </c>
    </row>
    <row r="94" ht="12.75">
      <c r="F94">
        <v>21.7</v>
      </c>
    </row>
    <row r="95" ht="12.75">
      <c r="F95">
        <v>21.7</v>
      </c>
    </row>
    <row r="96" ht="12.75">
      <c r="F96">
        <v>21.7</v>
      </c>
    </row>
    <row r="97" ht="12.75">
      <c r="F97">
        <v>21.7</v>
      </c>
    </row>
    <row r="98" ht="12.75">
      <c r="F98">
        <v>18.4</v>
      </c>
    </row>
    <row r="99" ht="12.75">
      <c r="F99">
        <v>18.4</v>
      </c>
    </row>
    <row r="100" ht="12.75">
      <c r="F100">
        <v>18.4</v>
      </c>
    </row>
    <row r="101" ht="12.75">
      <c r="F101">
        <v>21.7</v>
      </c>
    </row>
    <row r="102" ht="12.75">
      <c r="F102">
        <v>21.7</v>
      </c>
    </row>
    <row r="103" ht="12.75">
      <c r="F103">
        <v>21.7</v>
      </c>
    </row>
    <row r="104" ht="12.75">
      <c r="F104">
        <v>24</v>
      </c>
    </row>
    <row r="105" ht="12.75">
      <c r="F105">
        <v>21.7</v>
      </c>
    </row>
    <row r="106" ht="12.75">
      <c r="F106">
        <v>24</v>
      </c>
    </row>
    <row r="107" ht="12.75">
      <c r="F107">
        <v>24.3</v>
      </c>
    </row>
    <row r="108" ht="12.75">
      <c r="F108">
        <v>24.3</v>
      </c>
    </row>
    <row r="109" ht="12.75">
      <c r="F109">
        <v>24</v>
      </c>
    </row>
    <row r="110" ht="12.75">
      <c r="F110">
        <v>21.7</v>
      </c>
    </row>
    <row r="111" ht="12.75">
      <c r="F111">
        <v>24</v>
      </c>
    </row>
    <row r="112" ht="12.75">
      <c r="F112">
        <v>21.7</v>
      </c>
    </row>
    <row r="113" ht="12.75">
      <c r="F113">
        <v>24</v>
      </c>
    </row>
    <row r="114" ht="12.75">
      <c r="F114">
        <v>24</v>
      </c>
    </row>
    <row r="115" ht="12.75">
      <c r="F115">
        <v>21.7</v>
      </c>
    </row>
    <row r="116" ht="12.75">
      <c r="F116">
        <v>24</v>
      </c>
    </row>
    <row r="117" ht="12.75">
      <c r="F117">
        <v>18.4</v>
      </c>
    </row>
    <row r="118" ht="12.75">
      <c r="F118">
        <v>24.3</v>
      </c>
    </row>
    <row r="119" ht="12.75">
      <c r="F119">
        <v>24.3</v>
      </c>
    </row>
    <row r="120" ht="12.75">
      <c r="F120">
        <v>27.7</v>
      </c>
    </row>
    <row r="121" ht="12.75">
      <c r="F121">
        <v>21.7</v>
      </c>
    </row>
    <row r="122" ht="12.75">
      <c r="F122">
        <v>27.7</v>
      </c>
    </row>
    <row r="123" ht="12.75">
      <c r="F123" s="6"/>
    </row>
    <row r="124" ht="12.75">
      <c r="F124" s="12"/>
    </row>
  </sheetData>
  <sheetProtection/>
  <autoFilter ref="A2:AP91"/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45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1" width="9.140625" style="22" customWidth="1"/>
    <col min="2" max="2" width="10.8515625" style="0" customWidth="1"/>
    <col min="3" max="3" width="9.421875" style="0" customWidth="1"/>
    <col min="4" max="4" width="9.421875" style="26" customWidth="1"/>
    <col min="5" max="7" width="7.421875" style="0" customWidth="1"/>
    <col min="8" max="8" width="7.140625" style="0" customWidth="1"/>
    <col min="9" max="12" width="6.421875" style="0" customWidth="1"/>
    <col min="13" max="13" width="8.140625" style="0" bestFit="1" customWidth="1"/>
    <col min="14" max="15" width="8.140625" style="0" customWidth="1"/>
    <col min="16" max="16" width="6.7109375" style="0" bestFit="1" customWidth="1"/>
    <col min="17" max="17" width="7.00390625" style="0" bestFit="1" customWidth="1"/>
    <col min="18" max="19" width="7.00390625" style="0" customWidth="1"/>
    <col min="20" max="20" width="6.8515625" style="0" bestFit="1" customWidth="1"/>
    <col min="21" max="21" width="7.140625" style="0" bestFit="1" customWidth="1"/>
    <col min="22" max="23" width="7.140625" style="0" customWidth="1"/>
    <col min="24" max="24" width="6.8515625" style="0" bestFit="1" customWidth="1"/>
    <col min="25" max="25" width="7.140625" style="0" bestFit="1" customWidth="1"/>
    <col min="26" max="27" width="7.140625" style="0" customWidth="1"/>
    <col min="28" max="28" width="7.28125" style="0" bestFit="1" customWidth="1"/>
    <col min="29" max="29" width="7.421875" style="0" bestFit="1" customWidth="1"/>
  </cols>
  <sheetData>
    <row r="1" spans="1:32" ht="12.75">
      <c r="A1" s="22" t="s">
        <v>82</v>
      </c>
      <c r="B1" s="1" t="s">
        <v>10</v>
      </c>
      <c r="C1" s="2" t="s">
        <v>11</v>
      </c>
      <c r="D1" s="24"/>
      <c r="E1" s="2" t="s">
        <v>12</v>
      </c>
      <c r="F1" s="2" t="s">
        <v>21</v>
      </c>
      <c r="G1" s="2" t="s">
        <v>6</v>
      </c>
      <c r="H1" s="2" t="s">
        <v>13</v>
      </c>
      <c r="I1" s="2" t="s">
        <v>14</v>
      </c>
      <c r="J1" s="2" t="s">
        <v>19</v>
      </c>
      <c r="K1" s="2" t="s">
        <v>7</v>
      </c>
      <c r="L1" s="2" t="s">
        <v>15</v>
      </c>
      <c r="M1" s="2" t="s">
        <v>16</v>
      </c>
      <c r="N1" s="2" t="s">
        <v>20</v>
      </c>
      <c r="O1" s="2" t="s">
        <v>8</v>
      </c>
      <c r="P1" s="2" t="s">
        <v>17</v>
      </c>
      <c r="Q1" s="2" t="s">
        <v>18</v>
      </c>
      <c r="R1" s="2" t="s">
        <v>23</v>
      </c>
      <c r="S1" s="2" t="s">
        <v>9</v>
      </c>
      <c r="T1" s="2" t="s">
        <v>0</v>
      </c>
      <c r="U1" s="2" t="s">
        <v>1</v>
      </c>
      <c r="V1" s="2" t="s">
        <v>71</v>
      </c>
      <c r="W1" s="2" t="s">
        <v>72</v>
      </c>
      <c r="X1" s="2" t="s">
        <v>2</v>
      </c>
      <c r="Y1" s="2" t="s">
        <v>3</v>
      </c>
      <c r="Z1" s="2" t="s">
        <v>69</v>
      </c>
      <c r="AA1" s="2" t="s">
        <v>70</v>
      </c>
      <c r="AB1" s="2" t="s">
        <v>4</v>
      </c>
      <c r="AC1" s="2" t="s">
        <v>5</v>
      </c>
      <c r="AD1" s="2" t="s">
        <v>22</v>
      </c>
      <c r="AE1" t="s">
        <v>19</v>
      </c>
      <c r="AF1" t="s">
        <v>20</v>
      </c>
    </row>
    <row r="2" spans="1:41" ht="12.75">
      <c r="A2" s="29">
        <v>12</v>
      </c>
      <c r="B2" s="3">
        <v>190.7</v>
      </c>
      <c r="C2" s="6">
        <v>15.6</v>
      </c>
      <c r="D2" s="25"/>
      <c r="E2" s="6">
        <v>21.7</v>
      </c>
      <c r="F2" s="6">
        <f>AVERAGE(C2:E2)</f>
        <v>18.65</v>
      </c>
      <c r="G2" s="6">
        <f>SUM(E2,-C2)</f>
        <v>6.1</v>
      </c>
      <c r="H2" s="6">
        <v>5</v>
      </c>
      <c r="I2" s="6">
        <v>15.6</v>
      </c>
      <c r="J2" s="6">
        <f>AVERAGE(H2:I2)</f>
        <v>10.3</v>
      </c>
      <c r="K2" s="6">
        <f>SUM(I2,-H2)</f>
        <v>10.6</v>
      </c>
      <c r="L2" s="6">
        <v>24.7</v>
      </c>
      <c r="M2" s="6">
        <v>28.3</v>
      </c>
      <c r="N2" s="6">
        <f>AVERAGE(L2:M2)</f>
        <v>26.5</v>
      </c>
      <c r="O2" s="6">
        <f>SUM(M2,-L2)</f>
        <v>3.6000000000000014</v>
      </c>
      <c r="P2" s="7">
        <v>823</v>
      </c>
      <c r="Q2" s="7">
        <v>1741</v>
      </c>
      <c r="R2" s="7">
        <f>AVERAGE(P2:Q2)</f>
        <v>1282</v>
      </c>
      <c r="S2" s="9">
        <f>SUM(Q2,-P2)</f>
        <v>918</v>
      </c>
      <c r="T2" s="7">
        <v>204</v>
      </c>
      <c r="U2" s="7">
        <v>293</v>
      </c>
      <c r="V2" s="7">
        <f>AVERAGE(T2:U2)</f>
        <v>248.5</v>
      </c>
      <c r="W2" s="7">
        <f>SUM(U2,-T2)</f>
        <v>89</v>
      </c>
      <c r="X2" s="6">
        <v>5</v>
      </c>
      <c r="Y2" s="6">
        <v>35</v>
      </c>
      <c r="Z2" s="6">
        <f>AVERAGE(X2:Y2)</f>
        <v>20</v>
      </c>
      <c r="AA2" s="6">
        <f>SUM(Y2,-X2)</f>
        <v>30</v>
      </c>
      <c r="AB2" s="8">
        <v>79</v>
      </c>
      <c r="AC2" s="8">
        <v>177</v>
      </c>
      <c r="AD2">
        <f>SUM(AF2,-AE2)</f>
        <v>16.2</v>
      </c>
      <c r="AE2">
        <v>10.3</v>
      </c>
      <c r="AF2">
        <v>26.5</v>
      </c>
      <c r="AK2" s="5"/>
      <c r="AL2" s="5"/>
      <c r="AM2" s="5"/>
      <c r="AN2" s="5"/>
      <c r="AO2" s="5"/>
    </row>
    <row r="3" spans="1:41" ht="12.75">
      <c r="A3" s="29">
        <v>14</v>
      </c>
      <c r="B3" s="3">
        <v>181.5</v>
      </c>
      <c r="C3" s="6">
        <v>9.6</v>
      </c>
      <c r="D3" s="25"/>
      <c r="E3" s="6">
        <v>21.7</v>
      </c>
      <c r="F3" s="6">
        <f aca="true" t="shared" si="0" ref="F3:F35">AVERAGE(C3:E3)</f>
        <v>15.649999999999999</v>
      </c>
      <c r="G3" s="6">
        <f aca="true" t="shared" si="1" ref="G3:G35">SUM(E3,-C3)</f>
        <v>12.1</v>
      </c>
      <c r="H3" s="6">
        <v>1.3</v>
      </c>
      <c r="I3" s="6">
        <v>15.6</v>
      </c>
      <c r="J3" s="6">
        <f aca="true" t="shared" si="2" ref="J3:J67">AVERAGE(H3:I3)</f>
        <v>8.45</v>
      </c>
      <c r="K3" s="6">
        <f aca="true" t="shared" si="3" ref="K3:K67">SUM(I3,-H3)</f>
        <v>14.299999999999999</v>
      </c>
      <c r="L3" s="6">
        <v>18.8</v>
      </c>
      <c r="M3" s="6">
        <v>28.3</v>
      </c>
      <c r="N3" s="6">
        <f aca="true" t="shared" si="4" ref="N3:N35">AVERAGE(L3:M3)</f>
        <v>23.55</v>
      </c>
      <c r="O3" s="6">
        <f aca="true" t="shared" si="5" ref="O3:O35">SUM(M3,-L3)</f>
        <v>9.5</v>
      </c>
      <c r="P3" s="6">
        <v>399</v>
      </c>
      <c r="Q3" s="6">
        <v>705</v>
      </c>
      <c r="R3" s="7">
        <f aca="true" t="shared" si="6" ref="R3:R67">AVERAGE(P3:Q3)</f>
        <v>552</v>
      </c>
      <c r="S3" s="9">
        <f aca="true" t="shared" si="7" ref="S3:S67">SUM(Q3,-P3)</f>
        <v>306</v>
      </c>
      <c r="T3" s="6">
        <v>73</v>
      </c>
      <c r="U3" s="6">
        <v>100</v>
      </c>
      <c r="V3" s="7">
        <f aca="true" t="shared" si="8" ref="V3:V35">AVERAGE(T3:U3)</f>
        <v>86.5</v>
      </c>
      <c r="W3" s="7">
        <f aca="true" t="shared" si="9" ref="W3:W35">SUM(U3,-T3)</f>
        <v>27</v>
      </c>
      <c r="X3" s="6">
        <v>2</v>
      </c>
      <c r="Y3" s="6">
        <v>35</v>
      </c>
      <c r="Z3" s="6">
        <f aca="true" t="shared" si="10" ref="Z3:Z35">AVERAGE(X3:Y3)</f>
        <v>18.5</v>
      </c>
      <c r="AA3" s="6">
        <f aca="true" t="shared" si="11" ref="AA3:AA35">SUM(Y3,-X3)</f>
        <v>33</v>
      </c>
      <c r="AB3" s="6">
        <v>27</v>
      </c>
      <c r="AC3" s="6">
        <v>61</v>
      </c>
      <c r="AD3">
        <f aca="true" t="shared" si="12" ref="AD3:AD35">SUM(AF3,-AE3)</f>
        <v>15.100000000000001</v>
      </c>
      <c r="AE3">
        <v>8.45</v>
      </c>
      <c r="AF3">
        <v>23.55</v>
      </c>
      <c r="AK3" s="5"/>
      <c r="AL3" s="5"/>
      <c r="AM3" s="5"/>
      <c r="AN3" s="5"/>
      <c r="AO3" s="5"/>
    </row>
    <row r="4" spans="1:40" ht="12.75">
      <c r="A4" s="22">
        <v>22</v>
      </c>
      <c r="B4" s="3">
        <v>165.400000000002</v>
      </c>
      <c r="C4" s="6">
        <v>12.2</v>
      </c>
      <c r="D4" s="25"/>
      <c r="E4" s="6">
        <v>18.4</v>
      </c>
      <c r="F4" s="6">
        <f t="shared" si="0"/>
        <v>15.299999999999999</v>
      </c>
      <c r="G4" s="6">
        <f t="shared" si="1"/>
        <v>6.199999999999999</v>
      </c>
      <c r="H4" s="6">
        <v>1.8</v>
      </c>
      <c r="I4" s="6">
        <v>12.5</v>
      </c>
      <c r="J4" s="6">
        <f t="shared" si="2"/>
        <v>7.15</v>
      </c>
      <c r="K4" s="6">
        <f t="shared" si="3"/>
        <v>10.7</v>
      </c>
      <c r="L4" s="6">
        <v>19.6</v>
      </c>
      <c r="M4" s="6">
        <v>28.3</v>
      </c>
      <c r="N4" s="6">
        <f t="shared" si="4"/>
        <v>23.950000000000003</v>
      </c>
      <c r="O4" s="6">
        <f t="shared" si="5"/>
        <v>8.7</v>
      </c>
      <c r="P4" s="6">
        <v>652</v>
      </c>
      <c r="Q4" s="6">
        <v>705</v>
      </c>
      <c r="R4" s="7">
        <f t="shared" si="6"/>
        <v>678.5</v>
      </c>
      <c r="S4" s="9">
        <f t="shared" si="7"/>
        <v>53</v>
      </c>
      <c r="T4" s="6">
        <v>68</v>
      </c>
      <c r="U4" s="6">
        <v>100</v>
      </c>
      <c r="V4" s="7">
        <f t="shared" si="8"/>
        <v>84</v>
      </c>
      <c r="W4" s="7">
        <f t="shared" si="9"/>
        <v>32</v>
      </c>
      <c r="X4" s="6">
        <v>3</v>
      </c>
      <c r="Y4" s="6">
        <v>35</v>
      </c>
      <c r="Z4" s="6">
        <f t="shared" si="10"/>
        <v>19</v>
      </c>
      <c r="AA4" s="6">
        <f t="shared" si="11"/>
        <v>32</v>
      </c>
      <c r="AB4" s="6">
        <v>47</v>
      </c>
      <c r="AC4" s="6">
        <v>61</v>
      </c>
      <c r="AD4">
        <f t="shared" si="12"/>
        <v>16.799999999999997</v>
      </c>
      <c r="AE4">
        <v>7.15</v>
      </c>
      <c r="AF4">
        <v>23.95</v>
      </c>
      <c r="AK4" s="4"/>
      <c r="AL4" s="4"/>
      <c r="AM4" s="4"/>
      <c r="AN4" s="4"/>
    </row>
    <row r="5" spans="1:41" ht="12.75">
      <c r="A5" s="29">
        <v>9</v>
      </c>
      <c r="B5" s="3">
        <v>165</v>
      </c>
      <c r="C5" s="6">
        <v>11</v>
      </c>
      <c r="D5" s="25"/>
      <c r="E5" s="6">
        <v>21.7</v>
      </c>
      <c r="F5" s="6">
        <f t="shared" si="0"/>
        <v>16.35</v>
      </c>
      <c r="G5" s="6">
        <f t="shared" si="1"/>
        <v>10.7</v>
      </c>
      <c r="H5" s="6">
        <v>1.7</v>
      </c>
      <c r="I5" s="6">
        <v>15.6</v>
      </c>
      <c r="J5" s="6">
        <f t="shared" si="2"/>
        <v>8.65</v>
      </c>
      <c r="K5" s="6">
        <f t="shared" si="3"/>
        <v>13.9</v>
      </c>
      <c r="L5" s="6">
        <v>18.8</v>
      </c>
      <c r="M5" s="6">
        <v>28.3</v>
      </c>
      <c r="N5" s="6">
        <f t="shared" si="4"/>
        <v>23.55</v>
      </c>
      <c r="O5" s="6">
        <f t="shared" si="5"/>
        <v>9.5</v>
      </c>
      <c r="P5" s="6">
        <v>361</v>
      </c>
      <c r="Q5" s="6">
        <v>705</v>
      </c>
      <c r="R5" s="7">
        <f t="shared" si="6"/>
        <v>533</v>
      </c>
      <c r="S5" s="9">
        <f t="shared" si="7"/>
        <v>344</v>
      </c>
      <c r="T5" s="6">
        <v>68</v>
      </c>
      <c r="U5" s="6">
        <v>100</v>
      </c>
      <c r="V5" s="7">
        <f t="shared" si="8"/>
        <v>84</v>
      </c>
      <c r="W5" s="7">
        <f t="shared" si="9"/>
        <v>32</v>
      </c>
      <c r="X5" s="6">
        <v>2</v>
      </c>
      <c r="Y5" s="6">
        <v>35</v>
      </c>
      <c r="Z5" s="6">
        <f t="shared" si="10"/>
        <v>18.5</v>
      </c>
      <c r="AA5" s="6">
        <f t="shared" si="11"/>
        <v>33</v>
      </c>
      <c r="AB5" s="6">
        <v>27</v>
      </c>
      <c r="AC5" s="6">
        <v>61</v>
      </c>
      <c r="AD5">
        <f t="shared" si="12"/>
        <v>14.9</v>
      </c>
      <c r="AE5">
        <v>8.65</v>
      </c>
      <c r="AF5">
        <v>23.55</v>
      </c>
      <c r="AK5" s="5"/>
      <c r="AL5" s="5"/>
      <c r="AM5" s="5"/>
      <c r="AN5" s="5"/>
      <c r="AO5" s="5"/>
    </row>
    <row r="6" spans="1:44" ht="12.75">
      <c r="A6" s="31">
        <v>18</v>
      </c>
      <c r="B6" s="35">
        <v>162.600000000002</v>
      </c>
      <c r="C6" s="33">
        <v>15.6</v>
      </c>
      <c r="D6" s="34"/>
      <c r="E6" s="33">
        <v>18.4</v>
      </c>
      <c r="F6" s="6">
        <f t="shared" si="0"/>
        <v>17</v>
      </c>
      <c r="G6" s="6">
        <f t="shared" si="1"/>
        <v>2.799999999999999</v>
      </c>
      <c r="H6" s="6">
        <v>5</v>
      </c>
      <c r="I6" s="6">
        <v>12.5</v>
      </c>
      <c r="J6" s="6">
        <f t="shared" si="2"/>
        <v>8.75</v>
      </c>
      <c r="K6" s="6">
        <f t="shared" si="3"/>
        <v>7.5</v>
      </c>
      <c r="L6" s="6">
        <v>24.7</v>
      </c>
      <c r="M6" s="6">
        <v>28.3</v>
      </c>
      <c r="N6" s="6">
        <f t="shared" si="4"/>
        <v>26.5</v>
      </c>
      <c r="O6" s="6">
        <f t="shared" si="5"/>
        <v>3.6000000000000014</v>
      </c>
      <c r="P6" s="7">
        <v>823</v>
      </c>
      <c r="Q6" s="7">
        <v>963</v>
      </c>
      <c r="R6" s="7">
        <f t="shared" si="6"/>
        <v>893</v>
      </c>
      <c r="S6" s="9">
        <f t="shared" si="7"/>
        <v>140</v>
      </c>
      <c r="T6" s="7">
        <v>204</v>
      </c>
      <c r="U6" s="7">
        <v>293</v>
      </c>
      <c r="V6" s="7">
        <f t="shared" si="8"/>
        <v>248.5</v>
      </c>
      <c r="W6" s="7">
        <f t="shared" si="9"/>
        <v>89</v>
      </c>
      <c r="X6" s="6">
        <v>8</v>
      </c>
      <c r="Y6" s="6">
        <v>35</v>
      </c>
      <c r="Z6" s="6">
        <f t="shared" si="10"/>
        <v>21.5</v>
      </c>
      <c r="AA6" s="6">
        <f t="shared" si="11"/>
        <v>27</v>
      </c>
      <c r="AB6" s="8">
        <v>79</v>
      </c>
      <c r="AC6" s="8">
        <v>85</v>
      </c>
      <c r="AD6">
        <f t="shared" si="12"/>
        <v>17.75</v>
      </c>
      <c r="AE6">
        <v>8.75</v>
      </c>
      <c r="AF6">
        <v>26.5</v>
      </c>
      <c r="AK6" s="5"/>
      <c r="AL6" s="5"/>
      <c r="AM6" s="5"/>
      <c r="AN6" s="5"/>
      <c r="AO6" s="5"/>
      <c r="AP6" s="5"/>
      <c r="AQ6" s="5"/>
      <c r="AR6" s="5"/>
    </row>
    <row r="7" spans="1:48" s="10" customFormat="1" ht="12.75">
      <c r="A7" s="29">
        <v>4</v>
      </c>
      <c r="B7" s="11">
        <v>160.000000000002</v>
      </c>
      <c r="C7" s="12">
        <v>3.1</v>
      </c>
      <c r="D7" s="25"/>
      <c r="E7" s="12">
        <v>21.7</v>
      </c>
      <c r="F7" s="12">
        <f t="shared" si="0"/>
        <v>12.4</v>
      </c>
      <c r="G7" s="12">
        <f t="shared" si="1"/>
        <v>18.599999999999998</v>
      </c>
      <c r="H7" s="12">
        <v>-12</v>
      </c>
      <c r="I7" s="12">
        <v>15.6</v>
      </c>
      <c r="J7" s="12">
        <f t="shared" si="2"/>
        <v>1.7999999999999998</v>
      </c>
      <c r="K7" s="12">
        <f t="shared" si="3"/>
        <v>27.6</v>
      </c>
      <c r="L7" s="12">
        <v>18.8</v>
      </c>
      <c r="M7" s="12">
        <v>29.7</v>
      </c>
      <c r="N7" s="12">
        <f t="shared" si="4"/>
        <v>24.25</v>
      </c>
      <c r="O7" s="12">
        <f t="shared" si="5"/>
        <v>10.899999999999999</v>
      </c>
      <c r="P7" s="12">
        <v>180</v>
      </c>
      <c r="Q7" s="12">
        <v>705</v>
      </c>
      <c r="R7" s="13">
        <f t="shared" si="6"/>
        <v>442.5</v>
      </c>
      <c r="S7" s="14">
        <f t="shared" si="7"/>
        <v>525</v>
      </c>
      <c r="T7" s="12">
        <v>36</v>
      </c>
      <c r="U7" s="12">
        <v>177</v>
      </c>
      <c r="V7" s="7">
        <f t="shared" si="8"/>
        <v>106.5</v>
      </c>
      <c r="W7" s="7">
        <f t="shared" si="9"/>
        <v>141</v>
      </c>
      <c r="X7" s="12">
        <v>2</v>
      </c>
      <c r="Y7" s="12">
        <v>35</v>
      </c>
      <c r="Z7" s="6">
        <f t="shared" si="10"/>
        <v>18.5</v>
      </c>
      <c r="AA7" s="6">
        <f t="shared" si="11"/>
        <v>33</v>
      </c>
      <c r="AB7" s="12">
        <v>27</v>
      </c>
      <c r="AC7" s="12">
        <v>61</v>
      </c>
      <c r="AD7" s="10">
        <f t="shared" si="12"/>
        <v>22.45</v>
      </c>
      <c r="AE7" s="10">
        <v>1.8</v>
      </c>
      <c r="AF7" s="10">
        <v>24.25</v>
      </c>
      <c r="AJ7"/>
      <c r="AK7" s="4"/>
      <c r="AL7" s="4"/>
      <c r="AM7" s="4"/>
      <c r="AN7" s="4"/>
      <c r="AO7"/>
      <c r="AP7"/>
      <c r="AQ7"/>
      <c r="AR7"/>
      <c r="AS7"/>
      <c r="AT7"/>
      <c r="AU7"/>
      <c r="AV7"/>
    </row>
    <row r="8" spans="1:48" s="10" customFormat="1" ht="12.75">
      <c r="A8" s="29">
        <v>5</v>
      </c>
      <c r="B8" s="11">
        <v>142.900000000002</v>
      </c>
      <c r="C8" s="12">
        <v>3.1</v>
      </c>
      <c r="D8" s="25"/>
      <c r="E8" s="12">
        <v>21.7</v>
      </c>
      <c r="F8" s="12">
        <f t="shared" si="0"/>
        <v>12.4</v>
      </c>
      <c r="G8" s="12">
        <f t="shared" si="1"/>
        <v>18.599999999999998</v>
      </c>
      <c r="H8" s="12">
        <v>-12</v>
      </c>
      <c r="I8" s="12">
        <v>15.6</v>
      </c>
      <c r="J8" s="12">
        <f t="shared" si="2"/>
        <v>1.7999999999999998</v>
      </c>
      <c r="K8" s="12">
        <f t="shared" si="3"/>
        <v>27.6</v>
      </c>
      <c r="L8" s="12">
        <v>18.8</v>
      </c>
      <c r="M8" s="12">
        <v>29.7</v>
      </c>
      <c r="N8" s="12">
        <f t="shared" si="4"/>
        <v>24.25</v>
      </c>
      <c r="O8" s="12">
        <f t="shared" si="5"/>
        <v>10.899999999999999</v>
      </c>
      <c r="P8" s="12">
        <v>180</v>
      </c>
      <c r="Q8" s="12">
        <v>705</v>
      </c>
      <c r="R8" s="13">
        <f t="shared" si="6"/>
        <v>442.5</v>
      </c>
      <c r="S8" s="14">
        <f t="shared" si="7"/>
        <v>525</v>
      </c>
      <c r="T8" s="12">
        <v>36</v>
      </c>
      <c r="U8" s="12">
        <v>177</v>
      </c>
      <c r="V8" s="7">
        <f t="shared" si="8"/>
        <v>106.5</v>
      </c>
      <c r="W8" s="7">
        <f t="shared" si="9"/>
        <v>141</v>
      </c>
      <c r="X8" s="12">
        <v>2</v>
      </c>
      <c r="Y8" s="12">
        <v>35</v>
      </c>
      <c r="Z8" s="6">
        <f t="shared" si="10"/>
        <v>18.5</v>
      </c>
      <c r="AA8" s="6">
        <f t="shared" si="11"/>
        <v>33</v>
      </c>
      <c r="AB8" s="12">
        <v>27</v>
      </c>
      <c r="AC8" s="12">
        <v>61</v>
      </c>
      <c r="AD8" s="10">
        <f t="shared" si="12"/>
        <v>22.45</v>
      </c>
      <c r="AE8" s="10">
        <v>1.8</v>
      </c>
      <c r="AF8" s="10">
        <v>24.25</v>
      </c>
      <c r="AJ8"/>
      <c r="AK8" s="5"/>
      <c r="AL8" s="5"/>
      <c r="AM8" s="5"/>
      <c r="AN8" s="5"/>
      <c r="AO8" s="5"/>
      <c r="AP8"/>
      <c r="AQ8"/>
      <c r="AR8"/>
      <c r="AS8"/>
      <c r="AT8"/>
      <c r="AU8"/>
      <c r="AV8"/>
    </row>
    <row r="9" spans="1:44" ht="12.75">
      <c r="A9" s="29">
        <v>11</v>
      </c>
      <c r="B9" s="3">
        <v>133.100000000002</v>
      </c>
      <c r="C9" s="6">
        <v>13.3</v>
      </c>
      <c r="D9" s="25"/>
      <c r="E9" s="6">
        <v>21.7</v>
      </c>
      <c r="F9" s="6">
        <f t="shared" si="0"/>
        <v>17.5</v>
      </c>
      <c r="G9" s="6">
        <f t="shared" si="1"/>
        <v>8.399999999999999</v>
      </c>
      <c r="H9" s="6">
        <v>-0.1</v>
      </c>
      <c r="I9" s="6">
        <v>15.6</v>
      </c>
      <c r="J9" s="6">
        <f t="shared" si="2"/>
        <v>7.75</v>
      </c>
      <c r="K9" s="6">
        <f t="shared" si="3"/>
        <v>15.7</v>
      </c>
      <c r="L9" s="6">
        <v>22.8</v>
      </c>
      <c r="M9" s="6">
        <v>28.3</v>
      </c>
      <c r="N9" s="6">
        <f t="shared" si="4"/>
        <v>25.55</v>
      </c>
      <c r="O9" s="6">
        <f t="shared" si="5"/>
        <v>5.5</v>
      </c>
      <c r="P9" s="6">
        <v>201</v>
      </c>
      <c r="Q9" s="6">
        <v>705</v>
      </c>
      <c r="R9" s="7">
        <f t="shared" si="6"/>
        <v>453</v>
      </c>
      <c r="S9" s="9">
        <f t="shared" si="7"/>
        <v>504</v>
      </c>
      <c r="T9" s="6">
        <v>46</v>
      </c>
      <c r="U9" s="6">
        <v>177</v>
      </c>
      <c r="V9" s="7">
        <f t="shared" si="8"/>
        <v>111.5</v>
      </c>
      <c r="W9" s="7">
        <f t="shared" si="9"/>
        <v>131</v>
      </c>
      <c r="X9" s="6">
        <v>2</v>
      </c>
      <c r="Y9" s="6">
        <v>35</v>
      </c>
      <c r="Z9" s="6">
        <f t="shared" si="10"/>
        <v>18.5</v>
      </c>
      <c r="AA9" s="6">
        <f t="shared" si="11"/>
        <v>33</v>
      </c>
      <c r="AB9" s="6">
        <v>27</v>
      </c>
      <c r="AC9" s="6">
        <v>61</v>
      </c>
      <c r="AD9">
        <f t="shared" si="12"/>
        <v>17.8</v>
      </c>
      <c r="AE9">
        <v>7.75</v>
      </c>
      <c r="AF9">
        <v>25.55</v>
      </c>
      <c r="AK9" s="5"/>
      <c r="AL9" s="5"/>
      <c r="AM9" s="5"/>
      <c r="AN9" s="5"/>
      <c r="AO9" s="5"/>
      <c r="AP9" s="5"/>
      <c r="AQ9" s="5"/>
      <c r="AR9" s="5"/>
    </row>
    <row r="10" spans="1:48" s="10" customFormat="1" ht="12.75">
      <c r="A10" s="29">
        <v>6</v>
      </c>
      <c r="B10" s="11">
        <v>128.700000000002</v>
      </c>
      <c r="C10" s="12">
        <v>3.4</v>
      </c>
      <c r="D10" s="25"/>
      <c r="E10" s="12">
        <v>21.7</v>
      </c>
      <c r="F10" s="12">
        <f t="shared" si="0"/>
        <v>12.549999999999999</v>
      </c>
      <c r="G10" s="12">
        <f t="shared" si="1"/>
        <v>18.3</v>
      </c>
      <c r="H10" s="12">
        <v>-12</v>
      </c>
      <c r="I10" s="12">
        <v>15.6</v>
      </c>
      <c r="J10" s="12">
        <f t="shared" si="2"/>
        <v>1.7999999999999998</v>
      </c>
      <c r="K10" s="12">
        <f t="shared" si="3"/>
        <v>27.6</v>
      </c>
      <c r="L10" s="12">
        <v>18.8</v>
      </c>
      <c r="M10" s="12">
        <v>29.7</v>
      </c>
      <c r="N10" s="12">
        <f t="shared" si="4"/>
        <v>24.25</v>
      </c>
      <c r="O10" s="12">
        <f t="shared" si="5"/>
        <v>10.899999999999999</v>
      </c>
      <c r="P10" s="12">
        <v>279</v>
      </c>
      <c r="Q10" s="12">
        <v>705</v>
      </c>
      <c r="R10" s="13">
        <f t="shared" si="6"/>
        <v>492</v>
      </c>
      <c r="S10" s="14">
        <f t="shared" si="7"/>
        <v>426</v>
      </c>
      <c r="T10" s="12">
        <v>60</v>
      </c>
      <c r="U10" s="12">
        <v>177</v>
      </c>
      <c r="V10" s="7">
        <f t="shared" si="8"/>
        <v>118.5</v>
      </c>
      <c r="W10" s="7">
        <f t="shared" si="9"/>
        <v>117</v>
      </c>
      <c r="X10" s="12">
        <v>3</v>
      </c>
      <c r="Y10" s="12">
        <v>35</v>
      </c>
      <c r="Z10" s="6">
        <f t="shared" si="10"/>
        <v>19</v>
      </c>
      <c r="AA10" s="6">
        <f t="shared" si="11"/>
        <v>32</v>
      </c>
      <c r="AB10" s="12">
        <v>27</v>
      </c>
      <c r="AC10" s="12">
        <v>61</v>
      </c>
      <c r="AD10" s="10">
        <f t="shared" si="12"/>
        <v>22.45</v>
      </c>
      <c r="AE10" s="10">
        <v>1.8</v>
      </c>
      <c r="AF10" s="10">
        <v>24.25</v>
      </c>
      <c r="AJ10"/>
      <c r="AK10" s="4"/>
      <c r="AL10" s="4"/>
      <c r="AM10" s="4"/>
      <c r="AN10" s="4"/>
      <c r="AO10"/>
      <c r="AP10"/>
      <c r="AQ10"/>
      <c r="AR10"/>
      <c r="AS10"/>
      <c r="AT10"/>
      <c r="AU10"/>
      <c r="AV10"/>
    </row>
    <row r="11" spans="1:41" ht="12.75">
      <c r="A11" s="29">
        <v>8</v>
      </c>
      <c r="B11" s="3">
        <v>122.400000000001</v>
      </c>
      <c r="C11" s="6">
        <v>11.6</v>
      </c>
      <c r="D11" s="25"/>
      <c r="E11" s="6">
        <v>18.4</v>
      </c>
      <c r="F11" s="6">
        <f t="shared" si="0"/>
        <v>15</v>
      </c>
      <c r="G11" s="6">
        <f t="shared" si="1"/>
        <v>6.799999999999999</v>
      </c>
      <c r="H11" s="6">
        <v>-0.3</v>
      </c>
      <c r="I11" s="6">
        <v>12.5</v>
      </c>
      <c r="J11" s="6">
        <f t="shared" si="2"/>
        <v>6.1</v>
      </c>
      <c r="K11" s="6">
        <f t="shared" si="3"/>
        <v>12.8</v>
      </c>
      <c r="L11" s="6">
        <v>19.4</v>
      </c>
      <c r="M11" s="6">
        <v>29.5</v>
      </c>
      <c r="N11" s="6">
        <f t="shared" si="4"/>
        <v>24.45</v>
      </c>
      <c r="O11" s="6">
        <f t="shared" si="5"/>
        <v>10.100000000000001</v>
      </c>
      <c r="P11" s="6">
        <v>373</v>
      </c>
      <c r="Q11" s="6">
        <v>705</v>
      </c>
      <c r="R11" s="7">
        <f t="shared" si="6"/>
        <v>539</v>
      </c>
      <c r="S11" s="9">
        <f t="shared" si="7"/>
        <v>332</v>
      </c>
      <c r="T11" s="6">
        <v>57</v>
      </c>
      <c r="U11" s="6">
        <v>177</v>
      </c>
      <c r="V11" s="7">
        <f t="shared" si="8"/>
        <v>117</v>
      </c>
      <c r="W11" s="7">
        <f t="shared" si="9"/>
        <v>120</v>
      </c>
      <c r="X11" s="6">
        <v>2</v>
      </c>
      <c r="Y11" s="6">
        <v>35</v>
      </c>
      <c r="Z11" s="6">
        <f t="shared" si="10"/>
        <v>18.5</v>
      </c>
      <c r="AA11" s="6">
        <f t="shared" si="11"/>
        <v>33</v>
      </c>
      <c r="AB11" s="6">
        <v>27</v>
      </c>
      <c r="AC11" s="6">
        <v>61</v>
      </c>
      <c r="AD11">
        <f t="shared" si="12"/>
        <v>18.35</v>
      </c>
      <c r="AE11">
        <v>6.1</v>
      </c>
      <c r="AF11">
        <v>24.45</v>
      </c>
      <c r="AK11" s="5"/>
      <c r="AL11" s="5"/>
      <c r="AM11" s="5"/>
      <c r="AN11" s="5"/>
      <c r="AO11" s="5"/>
    </row>
    <row r="12" spans="1:44" ht="12.75">
      <c r="A12" s="31">
        <v>15</v>
      </c>
      <c r="B12" s="35">
        <v>111.200000000001</v>
      </c>
      <c r="C12" s="33">
        <v>15.6</v>
      </c>
      <c r="D12" s="34"/>
      <c r="E12" s="33">
        <v>18.4</v>
      </c>
      <c r="F12" s="6">
        <f t="shared" si="0"/>
        <v>17</v>
      </c>
      <c r="G12" s="6">
        <f t="shared" si="1"/>
        <v>2.799999999999999</v>
      </c>
      <c r="H12" s="6">
        <v>5</v>
      </c>
      <c r="I12" s="6">
        <v>12.5</v>
      </c>
      <c r="J12" s="6">
        <f t="shared" si="2"/>
        <v>8.75</v>
      </c>
      <c r="K12" s="6">
        <f t="shared" si="3"/>
        <v>7.5</v>
      </c>
      <c r="L12" s="6">
        <v>24.7</v>
      </c>
      <c r="M12" s="6">
        <v>29.4</v>
      </c>
      <c r="N12" s="6">
        <f t="shared" si="4"/>
        <v>27.049999999999997</v>
      </c>
      <c r="O12" s="6">
        <f t="shared" si="5"/>
        <v>4.699999999999999</v>
      </c>
      <c r="P12" s="7">
        <v>823</v>
      </c>
      <c r="Q12" s="7">
        <v>963</v>
      </c>
      <c r="R12" s="7">
        <f t="shared" si="6"/>
        <v>893</v>
      </c>
      <c r="S12" s="9">
        <f t="shared" si="7"/>
        <v>140</v>
      </c>
      <c r="T12" s="7">
        <v>204</v>
      </c>
      <c r="U12" s="7">
        <v>293</v>
      </c>
      <c r="V12" s="7">
        <f t="shared" si="8"/>
        <v>248.5</v>
      </c>
      <c r="W12" s="7">
        <f t="shared" si="9"/>
        <v>89</v>
      </c>
      <c r="X12" s="6">
        <v>8</v>
      </c>
      <c r="Y12" s="6">
        <v>35</v>
      </c>
      <c r="Z12" s="6">
        <f t="shared" si="10"/>
        <v>21.5</v>
      </c>
      <c r="AA12" s="6">
        <f t="shared" si="11"/>
        <v>27</v>
      </c>
      <c r="AB12" s="8">
        <v>79</v>
      </c>
      <c r="AC12" s="8">
        <v>85</v>
      </c>
      <c r="AD12">
        <f t="shared" si="12"/>
        <v>18.3</v>
      </c>
      <c r="AE12">
        <v>8.75</v>
      </c>
      <c r="AF12">
        <v>27.05</v>
      </c>
      <c r="AK12" s="5"/>
      <c r="AL12" s="5"/>
      <c r="AM12" s="5"/>
      <c r="AN12" s="5"/>
      <c r="AO12" s="5"/>
      <c r="AP12" s="5"/>
      <c r="AQ12" s="5"/>
      <c r="AR12" s="5"/>
    </row>
    <row r="13" spans="1:40" ht="12.75">
      <c r="A13" s="29">
        <v>19</v>
      </c>
      <c r="B13" s="35">
        <v>106.200000000001</v>
      </c>
      <c r="C13" s="6">
        <v>15.6</v>
      </c>
      <c r="D13" s="25"/>
      <c r="E13" s="6">
        <v>18.4</v>
      </c>
      <c r="F13" s="6">
        <f t="shared" si="0"/>
        <v>17</v>
      </c>
      <c r="G13" s="6">
        <f t="shared" si="1"/>
        <v>2.799999999999999</v>
      </c>
      <c r="H13" s="6">
        <v>5</v>
      </c>
      <c r="I13" s="6">
        <v>12.5</v>
      </c>
      <c r="J13" s="6">
        <f t="shared" si="2"/>
        <v>8.75</v>
      </c>
      <c r="K13" s="6">
        <f t="shared" si="3"/>
        <v>7.5</v>
      </c>
      <c r="L13" s="6">
        <v>24.7</v>
      </c>
      <c r="M13" s="6">
        <v>28.3</v>
      </c>
      <c r="N13" s="6">
        <f t="shared" si="4"/>
        <v>26.5</v>
      </c>
      <c r="O13" s="6">
        <f t="shared" si="5"/>
        <v>3.6000000000000014</v>
      </c>
      <c r="P13" s="7">
        <v>823</v>
      </c>
      <c r="Q13" s="7">
        <v>963</v>
      </c>
      <c r="R13" s="7">
        <f t="shared" si="6"/>
        <v>893</v>
      </c>
      <c r="S13" s="9">
        <f t="shared" si="7"/>
        <v>140</v>
      </c>
      <c r="T13" s="7">
        <v>204</v>
      </c>
      <c r="U13" s="7">
        <v>293</v>
      </c>
      <c r="V13" s="7">
        <f t="shared" si="8"/>
        <v>248.5</v>
      </c>
      <c r="W13" s="7">
        <f t="shared" si="9"/>
        <v>89</v>
      </c>
      <c r="X13" s="6">
        <v>8</v>
      </c>
      <c r="Y13" s="6">
        <v>35</v>
      </c>
      <c r="Z13" s="6">
        <f t="shared" si="10"/>
        <v>21.5</v>
      </c>
      <c r="AA13" s="6">
        <f t="shared" si="11"/>
        <v>27</v>
      </c>
      <c r="AB13" s="8">
        <v>79</v>
      </c>
      <c r="AC13" s="8">
        <v>85</v>
      </c>
      <c r="AD13">
        <f t="shared" si="12"/>
        <v>17.75</v>
      </c>
      <c r="AE13">
        <v>8.75</v>
      </c>
      <c r="AF13">
        <v>26.5</v>
      </c>
      <c r="AK13" s="4"/>
      <c r="AL13" s="4"/>
      <c r="AM13" s="4"/>
      <c r="AN13" s="4"/>
    </row>
    <row r="14" spans="1:48" s="10" customFormat="1" ht="12.75">
      <c r="A14" s="29">
        <v>6</v>
      </c>
      <c r="B14" s="11">
        <v>80.5000000000009</v>
      </c>
      <c r="C14" s="12">
        <v>4.4</v>
      </c>
      <c r="D14" s="25"/>
      <c r="E14" s="12">
        <v>21.7</v>
      </c>
      <c r="F14" s="12">
        <f t="shared" si="0"/>
        <v>13.05</v>
      </c>
      <c r="G14" s="12">
        <f t="shared" si="1"/>
        <v>17.299999999999997</v>
      </c>
      <c r="H14" s="12">
        <v>-11.5</v>
      </c>
      <c r="I14" s="12">
        <v>15.6</v>
      </c>
      <c r="J14" s="12">
        <f t="shared" si="2"/>
        <v>2.05</v>
      </c>
      <c r="K14" s="12">
        <f t="shared" si="3"/>
        <v>27.1</v>
      </c>
      <c r="L14" s="12">
        <v>19.3</v>
      </c>
      <c r="M14" s="12">
        <v>29.7</v>
      </c>
      <c r="N14" s="12">
        <f t="shared" si="4"/>
        <v>24.5</v>
      </c>
      <c r="O14" s="12">
        <f t="shared" si="5"/>
        <v>10.399999999999999</v>
      </c>
      <c r="P14" s="12">
        <v>373</v>
      </c>
      <c r="Q14" s="12">
        <v>705</v>
      </c>
      <c r="R14" s="13">
        <f t="shared" si="6"/>
        <v>539</v>
      </c>
      <c r="S14" s="14">
        <f t="shared" si="7"/>
        <v>332</v>
      </c>
      <c r="T14" s="12">
        <v>68</v>
      </c>
      <c r="U14" s="12">
        <v>177</v>
      </c>
      <c r="V14" s="7">
        <f t="shared" si="8"/>
        <v>122.5</v>
      </c>
      <c r="W14" s="7">
        <f t="shared" si="9"/>
        <v>109</v>
      </c>
      <c r="X14" s="12">
        <v>8</v>
      </c>
      <c r="Y14" s="12">
        <v>35</v>
      </c>
      <c r="Z14" s="6">
        <f t="shared" si="10"/>
        <v>21.5</v>
      </c>
      <c r="AA14" s="6">
        <f t="shared" si="11"/>
        <v>27</v>
      </c>
      <c r="AB14" s="12">
        <v>45</v>
      </c>
      <c r="AC14" s="12">
        <v>61</v>
      </c>
      <c r="AD14" s="10">
        <f t="shared" si="12"/>
        <v>22.45</v>
      </c>
      <c r="AE14" s="10">
        <v>2.05</v>
      </c>
      <c r="AF14" s="10">
        <v>24.5</v>
      </c>
      <c r="AJ14"/>
      <c r="AK14" s="5"/>
      <c r="AL14" s="5"/>
      <c r="AM14" s="5"/>
      <c r="AN14" s="5"/>
      <c r="AO14" s="5"/>
      <c r="AP14"/>
      <c r="AQ14"/>
      <c r="AR14"/>
      <c r="AS14"/>
      <c r="AT14"/>
      <c r="AU14"/>
      <c r="AV14"/>
    </row>
    <row r="15" spans="1:41" ht="12.75">
      <c r="A15" s="29">
        <v>14</v>
      </c>
      <c r="B15" s="3">
        <v>74.8000000000008</v>
      </c>
      <c r="C15" s="6">
        <v>15.6</v>
      </c>
      <c r="D15" s="25"/>
      <c r="E15" s="6">
        <v>21.7</v>
      </c>
      <c r="F15" s="6">
        <f t="shared" si="0"/>
        <v>18.65</v>
      </c>
      <c r="G15" s="6">
        <f t="shared" si="1"/>
        <v>6.1</v>
      </c>
      <c r="H15" s="6">
        <v>5</v>
      </c>
      <c r="I15" s="6">
        <v>15.6</v>
      </c>
      <c r="J15" s="6">
        <f t="shared" si="2"/>
        <v>10.3</v>
      </c>
      <c r="K15" s="6">
        <f t="shared" si="3"/>
        <v>10.6</v>
      </c>
      <c r="L15" s="6">
        <v>24.7</v>
      </c>
      <c r="M15" s="6">
        <v>28.1</v>
      </c>
      <c r="N15" s="6">
        <f t="shared" si="4"/>
        <v>26.4</v>
      </c>
      <c r="O15" s="6">
        <f t="shared" si="5"/>
        <v>3.400000000000002</v>
      </c>
      <c r="P15" s="7">
        <v>823</v>
      </c>
      <c r="Q15" s="7">
        <v>963</v>
      </c>
      <c r="R15" s="7">
        <f t="shared" si="6"/>
        <v>893</v>
      </c>
      <c r="S15" s="9">
        <f t="shared" si="7"/>
        <v>140</v>
      </c>
      <c r="T15" s="7">
        <v>46</v>
      </c>
      <c r="U15" s="7">
        <v>100</v>
      </c>
      <c r="V15" s="7">
        <f t="shared" si="8"/>
        <v>73</v>
      </c>
      <c r="W15" s="7">
        <f t="shared" si="9"/>
        <v>54</v>
      </c>
      <c r="X15" s="6">
        <v>5</v>
      </c>
      <c r="Y15" s="6">
        <v>35</v>
      </c>
      <c r="Z15" s="6">
        <f t="shared" si="10"/>
        <v>20</v>
      </c>
      <c r="AA15" s="6">
        <f t="shared" si="11"/>
        <v>30</v>
      </c>
      <c r="AB15" s="8">
        <v>79</v>
      </c>
      <c r="AC15" s="8">
        <v>85</v>
      </c>
      <c r="AD15">
        <f t="shared" si="12"/>
        <v>16.099999999999998</v>
      </c>
      <c r="AE15">
        <v>10.3</v>
      </c>
      <c r="AF15">
        <v>26.4</v>
      </c>
      <c r="AK15" s="5"/>
      <c r="AL15" s="5"/>
      <c r="AM15" s="5"/>
      <c r="AN15" s="5"/>
      <c r="AO15" s="5"/>
    </row>
    <row r="16" spans="1:40" ht="12.75">
      <c r="A16" s="29">
        <v>11</v>
      </c>
      <c r="B16" s="3">
        <v>66.4000000000007</v>
      </c>
      <c r="C16" s="6">
        <v>15.6</v>
      </c>
      <c r="D16" s="25"/>
      <c r="E16" s="6">
        <v>21.7</v>
      </c>
      <c r="F16" s="6">
        <f t="shared" si="0"/>
        <v>18.65</v>
      </c>
      <c r="G16" s="6">
        <f t="shared" si="1"/>
        <v>6.1</v>
      </c>
      <c r="H16" s="6">
        <v>5</v>
      </c>
      <c r="I16" s="6">
        <v>15.6</v>
      </c>
      <c r="J16" s="6">
        <f t="shared" si="2"/>
        <v>10.3</v>
      </c>
      <c r="K16" s="6">
        <f t="shared" si="3"/>
        <v>10.6</v>
      </c>
      <c r="L16" s="6">
        <v>24.7</v>
      </c>
      <c r="M16" s="6">
        <v>28.1</v>
      </c>
      <c r="N16" s="6">
        <f t="shared" si="4"/>
        <v>26.4</v>
      </c>
      <c r="O16" s="6">
        <f t="shared" si="5"/>
        <v>3.400000000000002</v>
      </c>
      <c r="P16" s="7">
        <v>823</v>
      </c>
      <c r="Q16" s="7">
        <v>1724</v>
      </c>
      <c r="R16" s="7">
        <f t="shared" si="6"/>
        <v>1273.5</v>
      </c>
      <c r="S16" s="9">
        <f t="shared" si="7"/>
        <v>901</v>
      </c>
      <c r="T16" s="7">
        <v>204</v>
      </c>
      <c r="U16" s="7">
        <v>323</v>
      </c>
      <c r="V16" s="7">
        <f t="shared" si="8"/>
        <v>263.5</v>
      </c>
      <c r="W16" s="7">
        <f t="shared" si="9"/>
        <v>119</v>
      </c>
      <c r="X16" s="6">
        <v>8</v>
      </c>
      <c r="Y16" s="6">
        <v>35</v>
      </c>
      <c r="Z16" s="6">
        <f t="shared" si="10"/>
        <v>21.5</v>
      </c>
      <c r="AA16" s="6">
        <f t="shared" si="11"/>
        <v>27</v>
      </c>
      <c r="AB16" s="8">
        <v>79</v>
      </c>
      <c r="AC16" s="8">
        <v>177</v>
      </c>
      <c r="AD16">
        <f t="shared" si="12"/>
        <v>16.099999999999998</v>
      </c>
      <c r="AE16">
        <v>10.3</v>
      </c>
      <c r="AF16">
        <v>26.4</v>
      </c>
      <c r="AK16" s="4"/>
      <c r="AL16" s="4"/>
      <c r="AM16" s="4"/>
      <c r="AN16" s="4"/>
    </row>
    <row r="17" spans="1:41" ht="12.75">
      <c r="A17" s="31">
        <v>21</v>
      </c>
      <c r="B17" s="32">
        <v>63.6000000000006</v>
      </c>
      <c r="C17" s="33">
        <v>15.6</v>
      </c>
      <c r="D17" s="34"/>
      <c r="E17" s="33">
        <v>24</v>
      </c>
      <c r="F17" s="6">
        <f t="shared" si="0"/>
        <v>19.8</v>
      </c>
      <c r="G17" s="6">
        <f t="shared" si="1"/>
        <v>8.4</v>
      </c>
      <c r="H17" s="6">
        <v>5</v>
      </c>
      <c r="I17" s="6">
        <v>15.6</v>
      </c>
      <c r="J17" s="6">
        <f t="shared" si="2"/>
        <v>10.3</v>
      </c>
      <c r="K17" s="6">
        <f t="shared" si="3"/>
        <v>10.6</v>
      </c>
      <c r="L17" s="6">
        <v>24.7</v>
      </c>
      <c r="M17" s="6">
        <v>28.1</v>
      </c>
      <c r="N17" s="6">
        <f t="shared" si="4"/>
        <v>26.4</v>
      </c>
      <c r="O17" s="6">
        <f t="shared" si="5"/>
        <v>3.400000000000002</v>
      </c>
      <c r="P17" s="7">
        <v>823</v>
      </c>
      <c r="Q17" s="7">
        <v>963</v>
      </c>
      <c r="R17" s="7">
        <f t="shared" si="6"/>
        <v>893</v>
      </c>
      <c r="S17" s="9">
        <f t="shared" si="7"/>
        <v>140</v>
      </c>
      <c r="T17" s="7">
        <v>204</v>
      </c>
      <c r="U17" s="7">
        <v>343</v>
      </c>
      <c r="V17" s="7">
        <f t="shared" si="8"/>
        <v>273.5</v>
      </c>
      <c r="W17" s="7">
        <f t="shared" si="9"/>
        <v>139</v>
      </c>
      <c r="X17" s="6">
        <v>5</v>
      </c>
      <c r="Y17" s="6">
        <v>35</v>
      </c>
      <c r="Z17" s="6">
        <f t="shared" si="10"/>
        <v>20</v>
      </c>
      <c r="AA17" s="6">
        <f t="shared" si="11"/>
        <v>30</v>
      </c>
      <c r="AB17" s="8">
        <v>79</v>
      </c>
      <c r="AC17" s="8">
        <v>85</v>
      </c>
      <c r="AD17">
        <f t="shared" si="12"/>
        <v>16.099999999999998</v>
      </c>
      <c r="AE17">
        <v>10.3</v>
      </c>
      <c r="AF17">
        <v>26.4</v>
      </c>
      <c r="AK17" s="5"/>
      <c r="AL17" s="5"/>
      <c r="AM17" s="5"/>
      <c r="AN17" s="5"/>
      <c r="AO17" s="5"/>
    </row>
    <row r="18" spans="1:41" ht="12.75">
      <c r="A18" s="29">
        <v>8</v>
      </c>
      <c r="B18" s="3">
        <v>61.4000000000006</v>
      </c>
      <c r="C18" s="6">
        <v>3.1</v>
      </c>
      <c r="D18" s="25"/>
      <c r="E18" s="6">
        <v>21.7</v>
      </c>
      <c r="F18" s="6">
        <f t="shared" si="0"/>
        <v>12.4</v>
      </c>
      <c r="G18" s="6">
        <f t="shared" si="1"/>
        <v>18.599999999999998</v>
      </c>
      <c r="H18" s="6">
        <v>-12</v>
      </c>
      <c r="I18" s="6">
        <v>15.6</v>
      </c>
      <c r="J18" s="6">
        <f t="shared" si="2"/>
        <v>1.7999999999999998</v>
      </c>
      <c r="K18" s="6">
        <f t="shared" si="3"/>
        <v>27.6</v>
      </c>
      <c r="L18" s="6">
        <v>18.8</v>
      </c>
      <c r="M18" s="6">
        <v>29.7</v>
      </c>
      <c r="N18" s="6">
        <f t="shared" si="4"/>
        <v>24.25</v>
      </c>
      <c r="O18" s="6">
        <f t="shared" si="5"/>
        <v>10.899999999999999</v>
      </c>
      <c r="P18" s="6">
        <v>193</v>
      </c>
      <c r="Q18" s="6">
        <v>705</v>
      </c>
      <c r="R18" s="7">
        <f t="shared" si="6"/>
        <v>449</v>
      </c>
      <c r="S18" s="9">
        <f t="shared" si="7"/>
        <v>512</v>
      </c>
      <c r="T18" s="6">
        <v>46</v>
      </c>
      <c r="U18" s="6">
        <v>177</v>
      </c>
      <c r="V18" s="7">
        <f t="shared" si="8"/>
        <v>111.5</v>
      </c>
      <c r="W18" s="7">
        <f t="shared" si="9"/>
        <v>131</v>
      </c>
      <c r="X18" s="6">
        <v>2</v>
      </c>
      <c r="Y18" s="6">
        <v>35</v>
      </c>
      <c r="Z18" s="6">
        <f t="shared" si="10"/>
        <v>18.5</v>
      </c>
      <c r="AA18" s="6">
        <f t="shared" si="11"/>
        <v>33</v>
      </c>
      <c r="AB18" s="6">
        <v>27</v>
      </c>
      <c r="AC18" s="6">
        <v>61</v>
      </c>
      <c r="AD18">
        <f t="shared" si="12"/>
        <v>22.45</v>
      </c>
      <c r="AE18">
        <v>1.8</v>
      </c>
      <c r="AF18">
        <v>24.25</v>
      </c>
      <c r="AK18" s="5"/>
      <c r="AL18" s="5"/>
      <c r="AM18" s="5"/>
      <c r="AN18" s="5"/>
      <c r="AO18" s="5"/>
    </row>
    <row r="19" spans="1:40" ht="12.75">
      <c r="A19" s="31">
        <v>18</v>
      </c>
      <c r="B19" s="32">
        <v>57.5000000000005</v>
      </c>
      <c r="C19" s="33">
        <v>15.6</v>
      </c>
      <c r="D19" s="34"/>
      <c r="E19" s="33">
        <v>24</v>
      </c>
      <c r="F19" s="6">
        <f t="shared" si="0"/>
        <v>19.8</v>
      </c>
      <c r="G19" s="6">
        <f t="shared" si="1"/>
        <v>8.4</v>
      </c>
      <c r="H19" s="6">
        <v>5</v>
      </c>
      <c r="I19" s="6">
        <v>16.7</v>
      </c>
      <c r="J19" s="6">
        <f t="shared" si="2"/>
        <v>10.85</v>
      </c>
      <c r="K19" s="6">
        <f t="shared" si="3"/>
        <v>11.7</v>
      </c>
      <c r="L19" s="6">
        <v>24.7</v>
      </c>
      <c r="M19" s="6">
        <v>28.3</v>
      </c>
      <c r="N19" s="6">
        <f t="shared" si="4"/>
        <v>26.5</v>
      </c>
      <c r="O19" s="6">
        <f t="shared" si="5"/>
        <v>3.6000000000000014</v>
      </c>
      <c r="P19" s="7">
        <v>823</v>
      </c>
      <c r="Q19" s="7">
        <v>1682</v>
      </c>
      <c r="R19" s="7">
        <f t="shared" si="6"/>
        <v>1252.5</v>
      </c>
      <c r="S19" s="9">
        <f t="shared" si="7"/>
        <v>859</v>
      </c>
      <c r="T19" s="7">
        <v>204</v>
      </c>
      <c r="U19" s="7">
        <v>293</v>
      </c>
      <c r="V19" s="7">
        <f t="shared" si="8"/>
        <v>248.5</v>
      </c>
      <c r="W19" s="7">
        <f t="shared" si="9"/>
        <v>89</v>
      </c>
      <c r="X19" s="6">
        <v>5</v>
      </c>
      <c r="Y19" s="6">
        <v>35</v>
      </c>
      <c r="Z19" s="6">
        <f t="shared" si="10"/>
        <v>20</v>
      </c>
      <c r="AA19" s="6">
        <f t="shared" si="11"/>
        <v>30</v>
      </c>
      <c r="AB19" s="8">
        <v>79</v>
      </c>
      <c r="AC19" s="8">
        <v>177</v>
      </c>
      <c r="AD19">
        <f t="shared" si="12"/>
        <v>15.65</v>
      </c>
      <c r="AE19">
        <v>10.85</v>
      </c>
      <c r="AF19">
        <v>26.5</v>
      </c>
      <c r="AK19" s="4"/>
      <c r="AL19" s="4"/>
      <c r="AM19" s="4"/>
      <c r="AN19" s="4"/>
    </row>
    <row r="20" spans="1:48" s="10" customFormat="1" ht="12.75">
      <c r="A20" s="29">
        <v>7</v>
      </c>
      <c r="B20" s="11">
        <v>53.7000000000005</v>
      </c>
      <c r="C20" s="12">
        <v>3.1</v>
      </c>
      <c r="D20" s="25"/>
      <c r="E20" s="12">
        <v>24.3</v>
      </c>
      <c r="F20" s="12">
        <f t="shared" si="0"/>
        <v>13.700000000000001</v>
      </c>
      <c r="G20" s="12">
        <f t="shared" si="1"/>
        <v>21.2</v>
      </c>
      <c r="H20" s="12">
        <v>-12</v>
      </c>
      <c r="I20" s="12">
        <v>19.2</v>
      </c>
      <c r="J20" s="12">
        <f t="shared" si="2"/>
        <v>3.5999999999999996</v>
      </c>
      <c r="K20" s="12">
        <f t="shared" si="3"/>
        <v>31.2</v>
      </c>
      <c r="L20" s="12">
        <v>18.8</v>
      </c>
      <c r="M20" s="12">
        <v>29.4</v>
      </c>
      <c r="N20" s="12">
        <f t="shared" si="4"/>
        <v>24.1</v>
      </c>
      <c r="O20" s="12">
        <f t="shared" si="5"/>
        <v>10.599999999999998</v>
      </c>
      <c r="P20" s="12">
        <v>201</v>
      </c>
      <c r="Q20" s="12">
        <v>705</v>
      </c>
      <c r="R20" s="13">
        <f t="shared" si="6"/>
        <v>453</v>
      </c>
      <c r="S20" s="14">
        <f t="shared" si="7"/>
        <v>504</v>
      </c>
      <c r="T20" s="12">
        <v>46</v>
      </c>
      <c r="U20" s="12">
        <v>177</v>
      </c>
      <c r="V20" s="7">
        <f t="shared" si="8"/>
        <v>111.5</v>
      </c>
      <c r="W20" s="7">
        <f t="shared" si="9"/>
        <v>131</v>
      </c>
      <c r="X20" s="12">
        <v>0</v>
      </c>
      <c r="Y20" s="12">
        <v>35</v>
      </c>
      <c r="Z20" s="6">
        <f t="shared" si="10"/>
        <v>17.5</v>
      </c>
      <c r="AA20" s="6">
        <f t="shared" si="11"/>
        <v>35</v>
      </c>
      <c r="AB20" s="12">
        <v>2</v>
      </c>
      <c r="AC20" s="12">
        <v>61</v>
      </c>
      <c r="AD20" s="10">
        <f t="shared" si="12"/>
        <v>20.5</v>
      </c>
      <c r="AE20" s="10">
        <v>3.6</v>
      </c>
      <c r="AF20" s="10">
        <v>24.1</v>
      </c>
      <c r="AJ20"/>
      <c r="AK20" s="5"/>
      <c r="AL20" s="5"/>
      <c r="AM20" s="5"/>
      <c r="AN20" s="5"/>
      <c r="AO20" s="5"/>
      <c r="AP20"/>
      <c r="AQ20"/>
      <c r="AR20"/>
      <c r="AS20"/>
      <c r="AT20"/>
      <c r="AU20"/>
      <c r="AV20"/>
    </row>
    <row r="21" spans="1:44" ht="12.75">
      <c r="A21" s="31">
        <v>22</v>
      </c>
      <c r="B21" s="32">
        <v>52.0000000000004</v>
      </c>
      <c r="C21" s="33">
        <v>11</v>
      </c>
      <c r="D21" s="34"/>
      <c r="E21" s="33">
        <v>24.3</v>
      </c>
      <c r="F21" s="6">
        <f t="shared" si="0"/>
        <v>17.65</v>
      </c>
      <c r="G21" s="6">
        <f t="shared" si="1"/>
        <v>13.3</v>
      </c>
      <c r="H21" s="6">
        <v>1.7</v>
      </c>
      <c r="I21" s="6">
        <v>19.2</v>
      </c>
      <c r="J21" s="6">
        <f t="shared" si="2"/>
        <v>10.45</v>
      </c>
      <c r="K21" s="6">
        <f t="shared" si="3"/>
        <v>17.5</v>
      </c>
      <c r="L21" s="6">
        <v>21.7</v>
      </c>
      <c r="M21" s="6">
        <v>28.1</v>
      </c>
      <c r="N21" s="6">
        <f t="shared" si="4"/>
        <v>24.9</v>
      </c>
      <c r="O21" s="6">
        <f t="shared" si="5"/>
        <v>6.400000000000002</v>
      </c>
      <c r="P21" s="6">
        <v>373</v>
      </c>
      <c r="Q21" s="6">
        <v>705</v>
      </c>
      <c r="R21" s="7">
        <f t="shared" si="6"/>
        <v>539</v>
      </c>
      <c r="S21" s="9">
        <f t="shared" si="7"/>
        <v>332</v>
      </c>
      <c r="T21" s="6">
        <v>85</v>
      </c>
      <c r="U21" s="6">
        <v>177</v>
      </c>
      <c r="V21" s="7">
        <f t="shared" si="8"/>
        <v>131</v>
      </c>
      <c r="W21" s="7">
        <f t="shared" si="9"/>
        <v>92</v>
      </c>
      <c r="X21" s="6">
        <v>8</v>
      </c>
      <c r="Y21" s="6">
        <v>35</v>
      </c>
      <c r="Z21" s="6">
        <f t="shared" si="10"/>
        <v>21.5</v>
      </c>
      <c r="AA21" s="6">
        <f t="shared" si="11"/>
        <v>27</v>
      </c>
      <c r="AB21" s="6">
        <v>45</v>
      </c>
      <c r="AC21" s="6">
        <v>61</v>
      </c>
      <c r="AD21">
        <f t="shared" si="12"/>
        <v>14.45</v>
      </c>
      <c r="AE21">
        <v>10.45</v>
      </c>
      <c r="AF21">
        <v>24.9</v>
      </c>
      <c r="AK21" s="5"/>
      <c r="AL21" s="5"/>
      <c r="AM21" s="5"/>
      <c r="AN21" s="5"/>
      <c r="AO21" s="5"/>
      <c r="AP21" s="5"/>
      <c r="AQ21" s="5"/>
      <c r="AR21" s="5"/>
    </row>
    <row r="22" spans="1:40" ht="12.75">
      <c r="A22" s="31">
        <v>16</v>
      </c>
      <c r="B22" s="32">
        <v>49.1000000000004</v>
      </c>
      <c r="C22" s="33">
        <v>8.7</v>
      </c>
      <c r="D22" s="34"/>
      <c r="E22" s="33">
        <v>24</v>
      </c>
      <c r="F22" s="6">
        <f t="shared" si="0"/>
        <v>16.35</v>
      </c>
      <c r="G22" s="6">
        <f t="shared" si="1"/>
        <v>15.3</v>
      </c>
      <c r="H22" s="6">
        <v>-3.9</v>
      </c>
      <c r="I22" s="6">
        <v>16.7</v>
      </c>
      <c r="J22" s="6">
        <f t="shared" si="2"/>
        <v>6.3999999999999995</v>
      </c>
      <c r="K22" s="6">
        <f t="shared" si="3"/>
        <v>20.599999999999998</v>
      </c>
      <c r="L22" s="6">
        <v>21.7</v>
      </c>
      <c r="M22" s="6">
        <v>28.1</v>
      </c>
      <c r="N22" s="6">
        <f t="shared" si="4"/>
        <v>24.9</v>
      </c>
      <c r="O22" s="6">
        <f t="shared" si="5"/>
        <v>6.400000000000002</v>
      </c>
      <c r="P22" s="6">
        <v>373</v>
      </c>
      <c r="Q22" s="6">
        <v>705</v>
      </c>
      <c r="R22" s="7">
        <f t="shared" si="6"/>
        <v>539</v>
      </c>
      <c r="S22" s="9">
        <f t="shared" si="7"/>
        <v>332</v>
      </c>
      <c r="T22" s="6">
        <v>85</v>
      </c>
      <c r="U22" s="6">
        <v>177</v>
      </c>
      <c r="V22" s="7">
        <f t="shared" si="8"/>
        <v>131</v>
      </c>
      <c r="W22" s="7">
        <f t="shared" si="9"/>
        <v>92</v>
      </c>
      <c r="X22" s="6">
        <v>3</v>
      </c>
      <c r="Y22" s="6">
        <v>35</v>
      </c>
      <c r="Z22" s="6">
        <f t="shared" si="10"/>
        <v>19</v>
      </c>
      <c r="AA22" s="6">
        <f t="shared" si="11"/>
        <v>32</v>
      </c>
      <c r="AB22" s="6">
        <v>3</v>
      </c>
      <c r="AC22" s="6">
        <v>61</v>
      </c>
      <c r="AD22">
        <f t="shared" si="12"/>
        <v>18.5</v>
      </c>
      <c r="AE22">
        <v>6.4</v>
      </c>
      <c r="AF22">
        <v>24.9</v>
      </c>
      <c r="AK22" s="4"/>
      <c r="AL22" s="4"/>
      <c r="AM22" s="4"/>
      <c r="AN22" s="4"/>
    </row>
    <row r="23" spans="1:41" ht="12.75">
      <c r="A23" s="31">
        <v>24</v>
      </c>
      <c r="B23" s="32">
        <v>47.4000000000004</v>
      </c>
      <c r="C23" s="33">
        <v>15.6</v>
      </c>
      <c r="D23" s="34"/>
      <c r="E23" s="33">
        <v>21.7</v>
      </c>
      <c r="F23" s="6">
        <f t="shared" si="0"/>
        <v>18.65</v>
      </c>
      <c r="G23" s="6">
        <f t="shared" si="1"/>
        <v>6.1</v>
      </c>
      <c r="H23" s="6">
        <v>5</v>
      </c>
      <c r="I23" s="6">
        <v>15.6</v>
      </c>
      <c r="J23" s="6">
        <f t="shared" si="2"/>
        <v>10.3</v>
      </c>
      <c r="K23" s="6">
        <f t="shared" si="3"/>
        <v>10.6</v>
      </c>
      <c r="L23" s="6">
        <v>24.7</v>
      </c>
      <c r="M23" s="6">
        <v>28.1</v>
      </c>
      <c r="N23" s="6">
        <f t="shared" si="4"/>
        <v>26.4</v>
      </c>
      <c r="O23" s="6">
        <f t="shared" si="5"/>
        <v>3.400000000000002</v>
      </c>
      <c r="P23" s="7">
        <v>823</v>
      </c>
      <c r="Q23" s="7">
        <v>963</v>
      </c>
      <c r="R23" s="7">
        <f t="shared" si="6"/>
        <v>893</v>
      </c>
      <c r="S23" s="9">
        <f t="shared" si="7"/>
        <v>140</v>
      </c>
      <c r="T23" s="7">
        <v>204</v>
      </c>
      <c r="U23" s="7">
        <v>293</v>
      </c>
      <c r="V23" s="7">
        <f t="shared" si="8"/>
        <v>248.5</v>
      </c>
      <c r="W23" s="7">
        <f t="shared" si="9"/>
        <v>89</v>
      </c>
      <c r="X23" s="6">
        <v>18</v>
      </c>
      <c r="Y23" s="6">
        <v>35</v>
      </c>
      <c r="Z23" s="6">
        <f t="shared" si="10"/>
        <v>26.5</v>
      </c>
      <c r="AA23" s="6">
        <f t="shared" si="11"/>
        <v>17</v>
      </c>
      <c r="AB23" s="8">
        <v>79</v>
      </c>
      <c r="AC23" s="8">
        <v>85</v>
      </c>
      <c r="AD23">
        <f t="shared" si="12"/>
        <v>16.099999999999998</v>
      </c>
      <c r="AE23">
        <v>10.3</v>
      </c>
      <c r="AF23">
        <v>26.4</v>
      </c>
      <c r="AK23" s="5"/>
      <c r="AL23" s="5"/>
      <c r="AM23" s="5"/>
      <c r="AN23" s="5"/>
      <c r="AO23" s="5"/>
    </row>
    <row r="24" spans="1:41" ht="12.75">
      <c r="A24" s="31">
        <v>20</v>
      </c>
      <c r="B24" s="32">
        <v>46.3000000000004</v>
      </c>
      <c r="C24" s="33">
        <v>15.6</v>
      </c>
      <c r="D24" s="34"/>
      <c r="E24" s="33">
        <v>24</v>
      </c>
      <c r="F24" s="6">
        <f t="shared" si="0"/>
        <v>19.8</v>
      </c>
      <c r="G24" s="6">
        <f t="shared" si="1"/>
        <v>8.4</v>
      </c>
      <c r="H24" s="6">
        <v>5</v>
      </c>
      <c r="I24" s="6">
        <v>15.6</v>
      </c>
      <c r="J24" s="6">
        <f t="shared" si="2"/>
        <v>10.3</v>
      </c>
      <c r="K24" s="6">
        <f t="shared" si="3"/>
        <v>10.6</v>
      </c>
      <c r="L24" s="6">
        <v>24.7</v>
      </c>
      <c r="M24" s="6">
        <v>28.1</v>
      </c>
      <c r="N24" s="6">
        <f t="shared" si="4"/>
        <v>26.4</v>
      </c>
      <c r="O24" s="6">
        <f t="shared" si="5"/>
        <v>3.400000000000002</v>
      </c>
      <c r="P24" s="7">
        <v>823</v>
      </c>
      <c r="Q24" s="7">
        <v>963</v>
      </c>
      <c r="R24" s="7">
        <f t="shared" si="6"/>
        <v>893</v>
      </c>
      <c r="S24" s="9">
        <f t="shared" si="7"/>
        <v>140</v>
      </c>
      <c r="T24" s="7">
        <v>204</v>
      </c>
      <c r="U24" s="7">
        <v>293</v>
      </c>
      <c r="V24" s="7">
        <f t="shared" si="8"/>
        <v>248.5</v>
      </c>
      <c r="W24" s="7">
        <f t="shared" si="9"/>
        <v>89</v>
      </c>
      <c r="X24" s="6">
        <v>18</v>
      </c>
      <c r="Y24" s="6">
        <v>35</v>
      </c>
      <c r="Z24" s="6">
        <f t="shared" si="10"/>
        <v>26.5</v>
      </c>
      <c r="AA24" s="6">
        <f t="shared" si="11"/>
        <v>17</v>
      </c>
      <c r="AB24" s="8">
        <v>79</v>
      </c>
      <c r="AC24" s="8">
        <v>85</v>
      </c>
      <c r="AD24">
        <f t="shared" si="12"/>
        <v>16.099999999999998</v>
      </c>
      <c r="AE24">
        <v>10.3</v>
      </c>
      <c r="AF24">
        <v>26.4</v>
      </c>
      <c r="AK24" s="5"/>
      <c r="AL24" s="5"/>
      <c r="AM24" s="5"/>
      <c r="AN24" s="5"/>
      <c r="AO24" s="5"/>
    </row>
    <row r="25" spans="1:40" ht="12.75">
      <c r="A25" s="36">
        <v>30</v>
      </c>
      <c r="B25" s="37">
        <v>45.2000000000004</v>
      </c>
      <c r="C25" s="38">
        <v>15.6</v>
      </c>
      <c r="D25" s="39"/>
      <c r="E25" s="38">
        <v>21.7</v>
      </c>
      <c r="F25" s="6">
        <f t="shared" si="0"/>
        <v>18.65</v>
      </c>
      <c r="G25" s="6">
        <f t="shared" si="1"/>
        <v>6.1</v>
      </c>
      <c r="H25" s="6">
        <v>5</v>
      </c>
      <c r="I25" s="6">
        <v>15.6</v>
      </c>
      <c r="J25" s="6">
        <f t="shared" si="2"/>
        <v>10.3</v>
      </c>
      <c r="K25" s="6">
        <f t="shared" si="3"/>
        <v>10.6</v>
      </c>
      <c r="L25" s="6">
        <v>24.7</v>
      </c>
      <c r="M25" s="6">
        <v>28.1</v>
      </c>
      <c r="N25" s="6">
        <f t="shared" si="4"/>
        <v>26.4</v>
      </c>
      <c r="O25" s="6">
        <f t="shared" si="5"/>
        <v>3.400000000000002</v>
      </c>
      <c r="P25" s="8">
        <v>823</v>
      </c>
      <c r="Q25" s="8">
        <v>963</v>
      </c>
      <c r="R25" s="7">
        <f t="shared" si="6"/>
        <v>893</v>
      </c>
      <c r="S25" s="9">
        <f t="shared" si="7"/>
        <v>140</v>
      </c>
      <c r="T25" s="7">
        <v>204</v>
      </c>
      <c r="U25" s="7">
        <v>293</v>
      </c>
      <c r="V25" s="7">
        <f t="shared" si="8"/>
        <v>248.5</v>
      </c>
      <c r="W25" s="7">
        <f t="shared" si="9"/>
        <v>89</v>
      </c>
      <c r="X25" s="6">
        <v>18</v>
      </c>
      <c r="Y25" s="6">
        <v>35</v>
      </c>
      <c r="Z25" s="6">
        <f t="shared" si="10"/>
        <v>26.5</v>
      </c>
      <c r="AA25" s="6">
        <f t="shared" si="11"/>
        <v>17</v>
      </c>
      <c r="AB25" s="8">
        <v>79</v>
      </c>
      <c r="AC25" s="8">
        <v>85</v>
      </c>
      <c r="AD25">
        <f t="shared" si="12"/>
        <v>16.099999999999998</v>
      </c>
      <c r="AE25">
        <v>10.3</v>
      </c>
      <c r="AF25">
        <v>26.4</v>
      </c>
      <c r="AK25" s="4"/>
      <c r="AL25" s="4"/>
      <c r="AM25" s="4"/>
      <c r="AN25" s="4"/>
    </row>
    <row r="26" spans="1:41" ht="12.75">
      <c r="A26" s="31">
        <v>24</v>
      </c>
      <c r="B26" s="32">
        <v>42.7000000000003</v>
      </c>
      <c r="C26" s="33">
        <v>15.6</v>
      </c>
      <c r="D26" s="34"/>
      <c r="E26" s="33">
        <v>24</v>
      </c>
      <c r="F26" s="6">
        <f t="shared" si="0"/>
        <v>19.8</v>
      </c>
      <c r="G26" s="6">
        <f t="shared" si="1"/>
        <v>8.4</v>
      </c>
      <c r="H26" s="6">
        <v>5</v>
      </c>
      <c r="I26" s="6">
        <v>16.7</v>
      </c>
      <c r="J26" s="6">
        <f t="shared" si="2"/>
        <v>10.85</v>
      </c>
      <c r="K26" s="6">
        <f t="shared" si="3"/>
        <v>11.7</v>
      </c>
      <c r="L26" s="6">
        <v>24.7</v>
      </c>
      <c r="M26" s="6">
        <v>28.3</v>
      </c>
      <c r="N26" s="6">
        <f t="shared" si="4"/>
        <v>26.5</v>
      </c>
      <c r="O26" s="6">
        <f t="shared" si="5"/>
        <v>3.6000000000000014</v>
      </c>
      <c r="P26" s="7">
        <v>823</v>
      </c>
      <c r="Q26" s="7">
        <v>1682</v>
      </c>
      <c r="R26" s="7">
        <f t="shared" si="6"/>
        <v>1252.5</v>
      </c>
      <c r="S26" s="9">
        <f t="shared" si="7"/>
        <v>859</v>
      </c>
      <c r="T26" s="7">
        <v>204</v>
      </c>
      <c r="U26" s="7">
        <v>293</v>
      </c>
      <c r="V26" s="7">
        <f t="shared" si="8"/>
        <v>248.5</v>
      </c>
      <c r="W26" s="7">
        <f t="shared" si="9"/>
        <v>89</v>
      </c>
      <c r="X26" s="6">
        <v>8</v>
      </c>
      <c r="Y26" s="6">
        <v>35</v>
      </c>
      <c r="Z26" s="6">
        <f t="shared" si="10"/>
        <v>21.5</v>
      </c>
      <c r="AA26" s="6">
        <f t="shared" si="11"/>
        <v>27</v>
      </c>
      <c r="AB26" s="8">
        <v>79</v>
      </c>
      <c r="AC26" s="8">
        <v>177</v>
      </c>
      <c r="AD26">
        <f t="shared" si="12"/>
        <v>15.65</v>
      </c>
      <c r="AE26">
        <v>10.85</v>
      </c>
      <c r="AF26">
        <v>26.5</v>
      </c>
      <c r="AK26" s="5"/>
      <c r="AL26" s="5"/>
      <c r="AM26" s="5"/>
      <c r="AN26" s="5"/>
      <c r="AO26" s="5"/>
    </row>
    <row r="27" spans="1:44" ht="12.75">
      <c r="A27" s="31">
        <v>25</v>
      </c>
      <c r="B27" s="32">
        <v>38.3000000000003</v>
      </c>
      <c r="C27" s="33">
        <v>15.6</v>
      </c>
      <c r="D27" s="34"/>
      <c r="E27" s="33">
        <v>24</v>
      </c>
      <c r="F27" s="6">
        <f t="shared" si="0"/>
        <v>19.8</v>
      </c>
      <c r="G27" s="6">
        <f t="shared" si="1"/>
        <v>8.4</v>
      </c>
      <c r="H27" s="6">
        <v>5</v>
      </c>
      <c r="I27" s="6">
        <v>15.6</v>
      </c>
      <c r="J27" s="6">
        <f t="shared" si="2"/>
        <v>10.3</v>
      </c>
      <c r="K27" s="6">
        <f t="shared" si="3"/>
        <v>10.6</v>
      </c>
      <c r="L27" s="6">
        <v>24.7</v>
      </c>
      <c r="M27" s="6">
        <v>28.1</v>
      </c>
      <c r="N27" s="6">
        <f t="shared" si="4"/>
        <v>26.4</v>
      </c>
      <c r="O27" s="6">
        <f t="shared" si="5"/>
        <v>3.400000000000002</v>
      </c>
      <c r="P27" s="7">
        <v>823</v>
      </c>
      <c r="Q27" s="7">
        <v>963</v>
      </c>
      <c r="R27" s="7">
        <f t="shared" si="6"/>
        <v>893</v>
      </c>
      <c r="S27" s="9">
        <f t="shared" si="7"/>
        <v>140</v>
      </c>
      <c r="T27" s="7">
        <v>204</v>
      </c>
      <c r="U27" s="7">
        <v>343</v>
      </c>
      <c r="V27" s="7">
        <f t="shared" si="8"/>
        <v>273.5</v>
      </c>
      <c r="W27" s="7">
        <f t="shared" si="9"/>
        <v>139</v>
      </c>
      <c r="X27" s="6">
        <v>8</v>
      </c>
      <c r="Y27" s="6">
        <v>35</v>
      </c>
      <c r="Z27" s="6">
        <f t="shared" si="10"/>
        <v>21.5</v>
      </c>
      <c r="AA27" s="6">
        <f t="shared" si="11"/>
        <v>27</v>
      </c>
      <c r="AB27" s="8">
        <v>79</v>
      </c>
      <c r="AC27" s="8">
        <v>85</v>
      </c>
      <c r="AD27">
        <f t="shared" si="12"/>
        <v>16.099999999999998</v>
      </c>
      <c r="AE27">
        <v>10.3</v>
      </c>
      <c r="AF27">
        <v>26.4</v>
      </c>
      <c r="AK27" s="5"/>
      <c r="AL27" s="5"/>
      <c r="AM27" s="5"/>
      <c r="AN27" s="5"/>
      <c r="AO27" s="5"/>
      <c r="AP27" s="5"/>
      <c r="AQ27" s="5"/>
      <c r="AR27" s="5"/>
    </row>
    <row r="28" spans="1:40" ht="12.75">
      <c r="A28" s="31">
        <v>19</v>
      </c>
      <c r="B28" s="32">
        <v>36.0000000000002</v>
      </c>
      <c r="C28" s="33">
        <v>8.7</v>
      </c>
      <c r="D28" s="34"/>
      <c r="E28" s="33">
        <v>21.7</v>
      </c>
      <c r="F28" s="6">
        <f t="shared" si="0"/>
        <v>15.2</v>
      </c>
      <c r="G28" s="6">
        <f t="shared" si="1"/>
        <v>13</v>
      </c>
      <c r="H28" s="6">
        <v>-3.9</v>
      </c>
      <c r="I28" s="6">
        <v>15.6</v>
      </c>
      <c r="J28" s="6">
        <f t="shared" si="2"/>
        <v>5.85</v>
      </c>
      <c r="K28" s="6">
        <f t="shared" si="3"/>
        <v>19.5</v>
      </c>
      <c r="L28" s="6">
        <v>18.8</v>
      </c>
      <c r="M28" s="6">
        <v>28.1</v>
      </c>
      <c r="N28" s="6">
        <f t="shared" si="4"/>
        <v>23.450000000000003</v>
      </c>
      <c r="O28" s="6">
        <f t="shared" si="5"/>
        <v>9.3</v>
      </c>
      <c r="P28" s="6">
        <v>399</v>
      </c>
      <c r="Q28" s="6">
        <v>705</v>
      </c>
      <c r="R28" s="7">
        <f t="shared" si="6"/>
        <v>552</v>
      </c>
      <c r="S28" s="9">
        <f t="shared" si="7"/>
        <v>306</v>
      </c>
      <c r="T28" s="6">
        <v>73</v>
      </c>
      <c r="U28" s="6">
        <v>177</v>
      </c>
      <c r="V28" s="7">
        <f t="shared" si="8"/>
        <v>125</v>
      </c>
      <c r="W28" s="7">
        <f t="shared" si="9"/>
        <v>104</v>
      </c>
      <c r="X28" s="6">
        <v>3</v>
      </c>
      <c r="Y28" s="6">
        <v>35</v>
      </c>
      <c r="Z28" s="6">
        <f t="shared" si="10"/>
        <v>19</v>
      </c>
      <c r="AA28" s="6">
        <f t="shared" si="11"/>
        <v>32</v>
      </c>
      <c r="AB28" s="6">
        <v>27</v>
      </c>
      <c r="AC28" s="6">
        <v>61</v>
      </c>
      <c r="AD28">
        <f t="shared" si="12"/>
        <v>17.6</v>
      </c>
      <c r="AE28">
        <v>5.85</v>
      </c>
      <c r="AF28">
        <v>23.45</v>
      </c>
      <c r="AK28" s="4"/>
      <c r="AL28" s="4"/>
      <c r="AM28" s="4"/>
      <c r="AN28" s="4"/>
    </row>
    <row r="29" spans="1:41" ht="12.75">
      <c r="A29" s="31">
        <v>15</v>
      </c>
      <c r="B29" s="32">
        <v>35.7000000000002</v>
      </c>
      <c r="C29" s="33">
        <v>9.6</v>
      </c>
      <c r="D29" s="34"/>
      <c r="E29" s="33">
        <v>24</v>
      </c>
      <c r="F29" s="6">
        <f t="shared" si="0"/>
        <v>16.8</v>
      </c>
      <c r="G29" s="6">
        <f t="shared" si="1"/>
        <v>14.4</v>
      </c>
      <c r="H29" s="6">
        <v>1.3</v>
      </c>
      <c r="I29" s="6">
        <v>15.6</v>
      </c>
      <c r="J29" s="6">
        <f t="shared" si="2"/>
        <v>8.45</v>
      </c>
      <c r="K29" s="6">
        <f t="shared" si="3"/>
        <v>14.299999999999999</v>
      </c>
      <c r="L29" s="6">
        <v>21.7</v>
      </c>
      <c r="M29" s="6">
        <v>28.1</v>
      </c>
      <c r="N29" s="6">
        <f t="shared" si="4"/>
        <v>24.9</v>
      </c>
      <c r="O29" s="6">
        <f t="shared" si="5"/>
        <v>6.400000000000002</v>
      </c>
      <c r="P29" s="6">
        <v>373</v>
      </c>
      <c r="Q29" s="6">
        <v>705</v>
      </c>
      <c r="R29" s="7">
        <f t="shared" si="6"/>
        <v>539</v>
      </c>
      <c r="S29" s="9">
        <f t="shared" si="7"/>
        <v>332</v>
      </c>
      <c r="T29" s="6">
        <v>85</v>
      </c>
      <c r="U29" s="6">
        <v>100</v>
      </c>
      <c r="V29" s="7">
        <f t="shared" si="8"/>
        <v>92.5</v>
      </c>
      <c r="W29" s="7">
        <f t="shared" si="9"/>
        <v>15</v>
      </c>
      <c r="X29" s="6">
        <v>2</v>
      </c>
      <c r="Y29" s="6">
        <v>35</v>
      </c>
      <c r="Z29" s="6">
        <f t="shared" si="10"/>
        <v>18.5</v>
      </c>
      <c r="AA29" s="6">
        <f t="shared" si="11"/>
        <v>33</v>
      </c>
      <c r="AB29" s="6">
        <v>2</v>
      </c>
      <c r="AC29" s="6">
        <v>61</v>
      </c>
      <c r="AD29">
        <f t="shared" si="12"/>
        <v>16.45</v>
      </c>
      <c r="AE29">
        <v>8.45</v>
      </c>
      <c r="AF29">
        <v>24.9</v>
      </c>
      <c r="AK29" s="5"/>
      <c r="AL29" s="5"/>
      <c r="AM29" s="5"/>
      <c r="AN29" s="5"/>
      <c r="AO29" s="5"/>
    </row>
    <row r="30" spans="1:44" ht="12.75">
      <c r="A30" s="29">
        <v>13</v>
      </c>
      <c r="B30" s="35">
        <v>31.4000000000002</v>
      </c>
      <c r="C30" s="6">
        <v>15.6</v>
      </c>
      <c r="D30" s="25"/>
      <c r="E30" s="6">
        <v>18.4</v>
      </c>
      <c r="F30" s="6">
        <f t="shared" si="0"/>
        <v>17</v>
      </c>
      <c r="G30" s="6">
        <f t="shared" si="1"/>
        <v>2.799999999999999</v>
      </c>
      <c r="H30" s="6">
        <v>5</v>
      </c>
      <c r="I30" s="6">
        <v>12.5</v>
      </c>
      <c r="J30" s="6">
        <f t="shared" si="2"/>
        <v>8.75</v>
      </c>
      <c r="K30" s="6">
        <f t="shared" si="3"/>
        <v>7.5</v>
      </c>
      <c r="L30" s="6">
        <v>24.7</v>
      </c>
      <c r="M30" s="6">
        <v>28.1</v>
      </c>
      <c r="N30" s="6">
        <f t="shared" si="4"/>
        <v>26.4</v>
      </c>
      <c r="O30" s="6">
        <f t="shared" si="5"/>
        <v>3.400000000000002</v>
      </c>
      <c r="P30" s="7">
        <v>823</v>
      </c>
      <c r="Q30" s="7">
        <v>1577</v>
      </c>
      <c r="R30" s="7">
        <f t="shared" si="6"/>
        <v>1200</v>
      </c>
      <c r="S30" s="9">
        <f t="shared" si="7"/>
        <v>754</v>
      </c>
      <c r="T30" s="7">
        <v>204</v>
      </c>
      <c r="U30" s="7">
        <v>350</v>
      </c>
      <c r="V30" s="7">
        <f t="shared" si="8"/>
        <v>277</v>
      </c>
      <c r="W30" s="7">
        <f t="shared" si="9"/>
        <v>146</v>
      </c>
      <c r="X30" s="6">
        <v>5</v>
      </c>
      <c r="Y30" s="6">
        <v>35</v>
      </c>
      <c r="Z30" s="6">
        <f t="shared" si="10"/>
        <v>20</v>
      </c>
      <c r="AA30" s="6">
        <f t="shared" si="11"/>
        <v>30</v>
      </c>
      <c r="AB30" s="7">
        <v>79</v>
      </c>
      <c r="AC30" s="7">
        <v>175</v>
      </c>
      <c r="AD30">
        <f t="shared" si="12"/>
        <v>17.65</v>
      </c>
      <c r="AE30">
        <v>8.75</v>
      </c>
      <c r="AF30">
        <v>26.4</v>
      </c>
      <c r="AK30" s="5"/>
      <c r="AL30" s="5"/>
      <c r="AM30" s="5"/>
      <c r="AN30" s="5"/>
      <c r="AO30" s="5"/>
      <c r="AP30" s="5"/>
      <c r="AQ30" s="5"/>
      <c r="AR30" s="5"/>
    </row>
    <row r="31" spans="1:40" ht="12.75">
      <c r="A31" s="31">
        <v>18</v>
      </c>
      <c r="B31" s="32">
        <v>30.1000000000001</v>
      </c>
      <c r="C31" s="33">
        <v>9.6</v>
      </c>
      <c r="D31" s="34"/>
      <c r="E31" s="33">
        <v>24.3</v>
      </c>
      <c r="F31" s="6">
        <f t="shared" si="0"/>
        <v>16.95</v>
      </c>
      <c r="G31" s="6">
        <f t="shared" si="1"/>
        <v>14.700000000000001</v>
      </c>
      <c r="H31" s="6">
        <v>1.3</v>
      </c>
      <c r="I31" s="6">
        <v>15.6</v>
      </c>
      <c r="J31" s="6">
        <f t="shared" si="2"/>
        <v>8.45</v>
      </c>
      <c r="K31" s="6">
        <f t="shared" si="3"/>
        <v>14.299999999999999</v>
      </c>
      <c r="L31" s="6">
        <v>21.7</v>
      </c>
      <c r="M31" s="6">
        <v>28.1</v>
      </c>
      <c r="N31" s="6">
        <f t="shared" si="4"/>
        <v>24.9</v>
      </c>
      <c r="O31" s="6">
        <f t="shared" si="5"/>
        <v>6.400000000000002</v>
      </c>
      <c r="P31" s="6">
        <v>503</v>
      </c>
      <c r="Q31" s="6">
        <v>705</v>
      </c>
      <c r="R31" s="7">
        <f t="shared" si="6"/>
        <v>604</v>
      </c>
      <c r="S31" s="9">
        <f t="shared" si="7"/>
        <v>202</v>
      </c>
      <c r="T31" s="6">
        <v>85</v>
      </c>
      <c r="U31" s="6">
        <v>100</v>
      </c>
      <c r="V31" s="7">
        <f t="shared" si="8"/>
        <v>92.5</v>
      </c>
      <c r="W31" s="7">
        <f t="shared" si="9"/>
        <v>15</v>
      </c>
      <c r="X31" s="6">
        <v>18</v>
      </c>
      <c r="Y31" s="6">
        <v>35</v>
      </c>
      <c r="Z31" s="6">
        <f t="shared" si="10"/>
        <v>26.5</v>
      </c>
      <c r="AA31" s="6">
        <f t="shared" si="11"/>
        <v>17</v>
      </c>
      <c r="AB31" s="6">
        <v>55</v>
      </c>
      <c r="AC31" s="6">
        <v>61</v>
      </c>
      <c r="AD31">
        <f t="shared" si="12"/>
        <v>16.45</v>
      </c>
      <c r="AE31">
        <v>8.45</v>
      </c>
      <c r="AF31">
        <v>24.9</v>
      </c>
      <c r="AK31" s="4"/>
      <c r="AL31" s="4"/>
      <c r="AM31" s="4"/>
      <c r="AN31" s="4"/>
    </row>
    <row r="32" spans="1:41" ht="12.75">
      <c r="A32" s="29">
        <v>11</v>
      </c>
      <c r="B32" s="3">
        <v>26.9000000000001</v>
      </c>
      <c r="C32" s="6">
        <v>9.6</v>
      </c>
      <c r="D32" s="25"/>
      <c r="E32" s="6">
        <v>24.3</v>
      </c>
      <c r="F32" s="6">
        <f t="shared" si="0"/>
        <v>16.95</v>
      </c>
      <c r="G32" s="6">
        <f t="shared" si="1"/>
        <v>14.700000000000001</v>
      </c>
      <c r="H32" s="6">
        <v>1.3</v>
      </c>
      <c r="I32" s="6">
        <v>15.6</v>
      </c>
      <c r="J32" s="6">
        <f t="shared" si="2"/>
        <v>8.45</v>
      </c>
      <c r="K32" s="6">
        <f t="shared" si="3"/>
        <v>14.299999999999999</v>
      </c>
      <c r="L32" s="6">
        <v>21.7</v>
      </c>
      <c r="M32" s="6">
        <v>28.1</v>
      </c>
      <c r="N32" s="6">
        <f t="shared" si="4"/>
        <v>24.9</v>
      </c>
      <c r="O32" s="6">
        <f t="shared" si="5"/>
        <v>6.400000000000002</v>
      </c>
      <c r="P32" s="6">
        <v>373</v>
      </c>
      <c r="Q32" s="6">
        <v>705</v>
      </c>
      <c r="R32" s="7">
        <f t="shared" si="6"/>
        <v>539</v>
      </c>
      <c r="S32" s="9">
        <f t="shared" si="7"/>
        <v>332</v>
      </c>
      <c r="T32" s="6">
        <v>85</v>
      </c>
      <c r="U32" s="6">
        <v>100</v>
      </c>
      <c r="V32" s="7">
        <f t="shared" si="8"/>
        <v>92.5</v>
      </c>
      <c r="W32" s="7">
        <f t="shared" si="9"/>
        <v>15</v>
      </c>
      <c r="X32" s="6">
        <v>8</v>
      </c>
      <c r="Y32" s="6">
        <v>35</v>
      </c>
      <c r="Z32" s="6">
        <f t="shared" si="10"/>
        <v>21.5</v>
      </c>
      <c r="AA32" s="6">
        <f t="shared" si="11"/>
        <v>27</v>
      </c>
      <c r="AB32" s="6">
        <v>45</v>
      </c>
      <c r="AC32" s="6">
        <v>61</v>
      </c>
      <c r="AD32">
        <f t="shared" si="12"/>
        <v>16.45</v>
      </c>
      <c r="AE32">
        <v>8.45</v>
      </c>
      <c r="AF32">
        <v>24.9</v>
      </c>
      <c r="AK32" s="4"/>
      <c r="AL32" s="4"/>
      <c r="AM32" s="4"/>
      <c r="AN32" s="4"/>
      <c r="AO32" s="4"/>
    </row>
    <row r="33" spans="1:45" ht="12.75">
      <c r="A33" s="29">
        <v>10</v>
      </c>
      <c r="B33" s="3">
        <v>25.4000000000001</v>
      </c>
      <c r="C33" s="6">
        <v>12.2</v>
      </c>
      <c r="D33" s="25"/>
      <c r="E33" s="6">
        <v>25.9</v>
      </c>
      <c r="F33" s="6">
        <f t="shared" si="0"/>
        <v>19.049999999999997</v>
      </c>
      <c r="G33" s="6">
        <f t="shared" si="1"/>
        <v>13.7</v>
      </c>
      <c r="H33" s="6">
        <v>1.8</v>
      </c>
      <c r="I33" s="6">
        <v>20.3</v>
      </c>
      <c r="J33" s="6">
        <f t="shared" si="2"/>
        <v>11.05</v>
      </c>
      <c r="K33" s="6">
        <f t="shared" si="3"/>
        <v>18.5</v>
      </c>
      <c r="L33" s="6">
        <v>21.7</v>
      </c>
      <c r="M33" s="6">
        <v>28.1</v>
      </c>
      <c r="N33" s="6">
        <f t="shared" si="4"/>
        <v>24.9</v>
      </c>
      <c r="O33" s="6">
        <f t="shared" si="5"/>
        <v>6.400000000000002</v>
      </c>
      <c r="P33" s="6">
        <v>652</v>
      </c>
      <c r="Q33" s="6">
        <v>705</v>
      </c>
      <c r="R33" s="7">
        <f t="shared" si="6"/>
        <v>678.5</v>
      </c>
      <c r="S33" s="9">
        <f t="shared" si="7"/>
        <v>53</v>
      </c>
      <c r="T33" s="6">
        <v>98</v>
      </c>
      <c r="U33" s="6">
        <v>177</v>
      </c>
      <c r="V33" s="7">
        <f t="shared" si="8"/>
        <v>137.5</v>
      </c>
      <c r="W33" s="7">
        <f t="shared" si="9"/>
        <v>79</v>
      </c>
      <c r="X33" s="6">
        <v>2</v>
      </c>
      <c r="Y33" s="6">
        <v>35</v>
      </c>
      <c r="Z33" s="6">
        <f t="shared" si="10"/>
        <v>18.5</v>
      </c>
      <c r="AA33" s="6">
        <f t="shared" si="11"/>
        <v>33</v>
      </c>
      <c r="AB33" s="6">
        <v>44</v>
      </c>
      <c r="AC33" s="6">
        <v>61</v>
      </c>
      <c r="AD33">
        <f t="shared" si="12"/>
        <v>13.849999999999998</v>
      </c>
      <c r="AE33">
        <v>11.05</v>
      </c>
      <c r="AF33">
        <v>24.9</v>
      </c>
      <c r="AK33" s="5"/>
      <c r="AL33" s="5"/>
      <c r="AM33" s="5"/>
      <c r="AN33" s="5"/>
      <c r="AO33" s="5"/>
      <c r="AP33" s="5"/>
      <c r="AQ33" s="5"/>
      <c r="AR33" s="5"/>
      <c r="AS33" s="5"/>
    </row>
    <row r="34" spans="1:40" ht="12.75">
      <c r="A34" s="29">
        <v>13</v>
      </c>
      <c r="B34" s="3">
        <v>23.6</v>
      </c>
      <c r="C34" s="6">
        <v>9.6</v>
      </c>
      <c r="D34" s="25"/>
      <c r="E34" s="6">
        <v>21.7</v>
      </c>
      <c r="F34" s="6">
        <f t="shared" si="0"/>
        <v>15.649999999999999</v>
      </c>
      <c r="G34" s="6">
        <f t="shared" si="1"/>
        <v>12.1</v>
      </c>
      <c r="H34" s="6">
        <v>1.3</v>
      </c>
      <c r="I34" s="6">
        <v>15.6</v>
      </c>
      <c r="J34" s="6">
        <f t="shared" si="2"/>
        <v>8.45</v>
      </c>
      <c r="K34" s="6">
        <f t="shared" si="3"/>
        <v>14.299999999999999</v>
      </c>
      <c r="L34" s="6">
        <v>18.8</v>
      </c>
      <c r="M34" s="6">
        <v>28.9</v>
      </c>
      <c r="N34" s="6">
        <f t="shared" si="4"/>
        <v>23.85</v>
      </c>
      <c r="O34" s="6">
        <f t="shared" si="5"/>
        <v>10.099999999999998</v>
      </c>
      <c r="P34" s="6">
        <v>399</v>
      </c>
      <c r="Q34" s="6">
        <v>705</v>
      </c>
      <c r="R34" s="7">
        <f t="shared" si="6"/>
        <v>552</v>
      </c>
      <c r="S34" s="9">
        <f t="shared" si="7"/>
        <v>306</v>
      </c>
      <c r="T34" s="6">
        <v>73</v>
      </c>
      <c r="U34" s="6">
        <v>100</v>
      </c>
      <c r="V34" s="7">
        <f t="shared" si="8"/>
        <v>86.5</v>
      </c>
      <c r="W34" s="7">
        <f t="shared" si="9"/>
        <v>27</v>
      </c>
      <c r="X34" s="6">
        <v>2</v>
      </c>
      <c r="Y34" s="6">
        <v>35</v>
      </c>
      <c r="Z34" s="6">
        <f t="shared" si="10"/>
        <v>18.5</v>
      </c>
      <c r="AA34" s="6">
        <f t="shared" si="11"/>
        <v>33</v>
      </c>
      <c r="AB34" s="6">
        <v>27</v>
      </c>
      <c r="AC34" s="6">
        <v>61</v>
      </c>
      <c r="AD34">
        <f t="shared" si="12"/>
        <v>15.400000000000002</v>
      </c>
      <c r="AE34">
        <v>8.45</v>
      </c>
      <c r="AF34">
        <v>23.85</v>
      </c>
      <c r="AK34" s="4"/>
      <c r="AL34" s="4"/>
      <c r="AM34" s="4"/>
      <c r="AN34" s="4"/>
    </row>
    <row r="35" spans="1:48" s="10" customFormat="1" ht="12.75">
      <c r="A35" s="29">
        <v>6</v>
      </c>
      <c r="B35" s="11">
        <v>19.4</v>
      </c>
      <c r="C35" s="12">
        <v>8.7</v>
      </c>
      <c r="D35" s="25"/>
      <c r="E35" s="12">
        <v>25.9</v>
      </c>
      <c r="F35" s="12">
        <f t="shared" si="0"/>
        <v>17.299999999999997</v>
      </c>
      <c r="G35" s="12">
        <f t="shared" si="1"/>
        <v>17.2</v>
      </c>
      <c r="H35" s="12">
        <v>-3.9</v>
      </c>
      <c r="I35" s="12">
        <v>20.3</v>
      </c>
      <c r="J35" s="12">
        <f t="shared" si="2"/>
        <v>8.200000000000001</v>
      </c>
      <c r="K35" s="12">
        <f t="shared" si="3"/>
        <v>24.2</v>
      </c>
      <c r="L35" s="12">
        <v>18.8</v>
      </c>
      <c r="M35" s="12">
        <v>28.3</v>
      </c>
      <c r="N35" s="12">
        <f t="shared" si="4"/>
        <v>23.55</v>
      </c>
      <c r="O35" s="12">
        <f t="shared" si="5"/>
        <v>9.5</v>
      </c>
      <c r="P35" s="12">
        <v>193</v>
      </c>
      <c r="Q35" s="12">
        <v>705</v>
      </c>
      <c r="R35" s="13">
        <f t="shared" si="6"/>
        <v>449</v>
      </c>
      <c r="S35" s="14">
        <f t="shared" si="7"/>
        <v>512</v>
      </c>
      <c r="T35" s="12">
        <v>46</v>
      </c>
      <c r="U35" s="12">
        <v>177</v>
      </c>
      <c r="V35" s="7">
        <f t="shared" si="8"/>
        <v>111.5</v>
      </c>
      <c r="W35" s="7">
        <f t="shared" si="9"/>
        <v>131</v>
      </c>
      <c r="X35" s="12">
        <v>0</v>
      </c>
      <c r="Y35" s="12">
        <v>35</v>
      </c>
      <c r="Z35" s="6">
        <f t="shared" si="10"/>
        <v>17.5</v>
      </c>
      <c r="AA35" s="6">
        <f t="shared" si="11"/>
        <v>35</v>
      </c>
      <c r="AB35" s="12">
        <v>2</v>
      </c>
      <c r="AC35" s="12">
        <v>61</v>
      </c>
      <c r="AD35" s="10">
        <f t="shared" si="12"/>
        <v>15.350000000000001</v>
      </c>
      <c r="AE35" s="10">
        <v>8.2</v>
      </c>
      <c r="AF35" s="10">
        <v>23.55</v>
      </c>
      <c r="AJ35"/>
      <c r="AK35" s="5"/>
      <c r="AL35" s="5"/>
      <c r="AM35" s="5"/>
      <c r="AN35" s="5"/>
      <c r="AO35" s="5"/>
      <c r="AP35"/>
      <c r="AQ35"/>
      <c r="AR35"/>
      <c r="AS35"/>
      <c r="AT35"/>
      <c r="AU35"/>
      <c r="AV35"/>
    </row>
    <row r="36" spans="1:48" s="10" customFormat="1" ht="12.75">
      <c r="A36" s="22"/>
      <c r="B36" s="16" t="s">
        <v>73</v>
      </c>
      <c r="C36" s="12"/>
      <c r="D36" s="25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3"/>
      <c r="S36" s="14"/>
      <c r="T36" s="12"/>
      <c r="U36" s="12"/>
      <c r="V36" s="7"/>
      <c r="W36" s="7"/>
      <c r="X36" s="12"/>
      <c r="Y36" s="12"/>
      <c r="Z36" s="6"/>
      <c r="AA36" s="6"/>
      <c r="AB36" s="12"/>
      <c r="AC36" s="12"/>
      <c r="AJ36"/>
      <c r="AK36" s="5"/>
      <c r="AL36" s="5"/>
      <c r="AM36" s="5"/>
      <c r="AN36" s="5"/>
      <c r="AO36" s="5"/>
      <c r="AP36"/>
      <c r="AQ36"/>
      <c r="AR36"/>
      <c r="AS36"/>
      <c r="AT36"/>
      <c r="AU36"/>
      <c r="AV36"/>
    </row>
    <row r="37" spans="4:41" ht="12.75">
      <c r="D37" s="27" t="s">
        <v>79</v>
      </c>
      <c r="F37" s="6"/>
      <c r="G37" s="6">
        <f aca="true" t="shared" si="13" ref="G37:G71">SUM(E37,-C37)</f>
        <v>0</v>
      </c>
      <c r="J37" s="12" t="e">
        <f t="shared" si="2"/>
        <v>#DIV/0!</v>
      </c>
      <c r="K37" s="12">
        <f t="shared" si="3"/>
        <v>0</v>
      </c>
      <c r="R37" s="7" t="e">
        <f t="shared" si="6"/>
        <v>#DIV/0!</v>
      </c>
      <c r="S37" s="9">
        <f t="shared" si="7"/>
        <v>0</v>
      </c>
      <c r="V37" s="7" t="e">
        <f aca="true" t="shared" si="14" ref="V37:V71">AVERAGE(T37:U37)</f>
        <v>#DIV/0!</v>
      </c>
      <c r="W37" s="7">
        <f aca="true" t="shared" si="15" ref="W37:W71">SUM(U37,-T37)</f>
        <v>0</v>
      </c>
      <c r="Z37" s="6" t="e">
        <f aca="true" t="shared" si="16" ref="Z37:Z71">AVERAGE(X37:Y37)</f>
        <v>#DIV/0!</v>
      </c>
      <c r="AA37" s="6">
        <f aca="true" t="shared" si="17" ref="AA37:AA71">SUM(Y37,-X37)</f>
        <v>0</v>
      </c>
      <c r="AK37" s="5"/>
      <c r="AL37" s="5"/>
      <c r="AM37" s="5"/>
      <c r="AN37" s="5"/>
      <c r="AO37" s="5"/>
    </row>
    <row r="38" spans="2:40" ht="12.75">
      <c r="B38" s="3">
        <v>190.7</v>
      </c>
      <c r="C38">
        <v>8.7</v>
      </c>
      <c r="D38" s="23">
        <f aca="true" t="shared" si="18" ref="D38:D71">C38-C2</f>
        <v>-6.9</v>
      </c>
      <c r="E38">
        <v>21.7</v>
      </c>
      <c r="F38" s="6">
        <f aca="true" t="shared" si="19" ref="F38:F71">AVERAGE(C38,E38)</f>
        <v>15.2</v>
      </c>
      <c r="G38" s="6">
        <f t="shared" si="13"/>
        <v>13</v>
      </c>
      <c r="H38">
        <v>-3.9</v>
      </c>
      <c r="I38">
        <v>15.6</v>
      </c>
      <c r="J38" s="12">
        <f t="shared" si="2"/>
        <v>5.85</v>
      </c>
      <c r="K38" s="12">
        <f t="shared" si="3"/>
        <v>19.5</v>
      </c>
      <c r="M38" t="s">
        <v>24</v>
      </c>
      <c r="P38">
        <v>399</v>
      </c>
      <c r="Q38">
        <v>705</v>
      </c>
      <c r="R38" s="7">
        <f t="shared" si="6"/>
        <v>552</v>
      </c>
      <c r="S38" s="9">
        <f t="shared" si="7"/>
        <v>306</v>
      </c>
      <c r="T38">
        <v>73</v>
      </c>
      <c r="U38">
        <v>177</v>
      </c>
      <c r="V38" s="7">
        <f t="shared" si="14"/>
        <v>125</v>
      </c>
      <c r="W38" s="7">
        <f t="shared" si="15"/>
        <v>104</v>
      </c>
      <c r="X38">
        <v>2</v>
      </c>
      <c r="Y38">
        <v>35</v>
      </c>
      <c r="Z38" s="6">
        <f t="shared" si="16"/>
        <v>18.5</v>
      </c>
      <c r="AA38" s="6">
        <f t="shared" si="17"/>
        <v>33</v>
      </c>
      <c r="AK38" s="4"/>
      <c r="AL38" s="4"/>
      <c r="AM38" s="4"/>
      <c r="AN38" s="4"/>
    </row>
    <row r="39" spans="2:41" ht="12.75">
      <c r="B39" s="3">
        <v>181.5</v>
      </c>
      <c r="C39">
        <v>9.6</v>
      </c>
      <c r="D39" s="27">
        <f t="shared" si="18"/>
        <v>0</v>
      </c>
      <c r="E39">
        <v>21.7</v>
      </c>
      <c r="F39" s="6">
        <f t="shared" si="19"/>
        <v>15.649999999999999</v>
      </c>
      <c r="G39" s="6">
        <f t="shared" si="13"/>
        <v>12.1</v>
      </c>
      <c r="H39">
        <v>1.3</v>
      </c>
      <c r="I39">
        <v>15.6</v>
      </c>
      <c r="J39" s="12">
        <f t="shared" si="2"/>
        <v>8.45</v>
      </c>
      <c r="K39" s="12">
        <f t="shared" si="3"/>
        <v>14.299999999999999</v>
      </c>
      <c r="P39">
        <v>399</v>
      </c>
      <c r="Q39">
        <v>705</v>
      </c>
      <c r="R39" s="7">
        <f t="shared" si="6"/>
        <v>552</v>
      </c>
      <c r="S39" s="9">
        <f t="shared" si="7"/>
        <v>306</v>
      </c>
      <c r="T39">
        <v>73</v>
      </c>
      <c r="U39">
        <v>100</v>
      </c>
      <c r="V39" s="7">
        <f t="shared" si="14"/>
        <v>86.5</v>
      </c>
      <c r="W39" s="7">
        <f t="shared" si="15"/>
        <v>27</v>
      </c>
      <c r="X39">
        <v>2</v>
      </c>
      <c r="Y39">
        <v>35</v>
      </c>
      <c r="Z39" s="6">
        <f t="shared" si="16"/>
        <v>18.5</v>
      </c>
      <c r="AA39" s="6">
        <f t="shared" si="17"/>
        <v>33</v>
      </c>
      <c r="AK39" s="5"/>
      <c r="AL39" s="5"/>
      <c r="AM39" s="5"/>
      <c r="AN39" s="5"/>
      <c r="AO39" s="5"/>
    </row>
    <row r="40" spans="2:44" ht="12.75">
      <c r="B40" s="3">
        <v>165.400000000002</v>
      </c>
      <c r="C40" s="5">
        <v>12.2</v>
      </c>
      <c r="D40" s="27">
        <f t="shared" si="18"/>
        <v>0</v>
      </c>
      <c r="E40" s="5">
        <v>18.4</v>
      </c>
      <c r="F40" s="6">
        <f t="shared" si="19"/>
        <v>15.299999999999999</v>
      </c>
      <c r="G40" s="6">
        <f t="shared" si="13"/>
        <v>6.199999999999999</v>
      </c>
      <c r="H40" s="5">
        <v>1.8</v>
      </c>
      <c r="I40">
        <v>12.5</v>
      </c>
      <c r="J40" s="12">
        <f t="shared" si="2"/>
        <v>7.15</v>
      </c>
      <c r="K40" s="12">
        <f t="shared" si="3"/>
        <v>10.7</v>
      </c>
      <c r="P40">
        <v>652</v>
      </c>
      <c r="Q40">
        <v>705</v>
      </c>
      <c r="R40" s="7">
        <f t="shared" si="6"/>
        <v>678.5</v>
      </c>
      <c r="S40" s="9">
        <f t="shared" si="7"/>
        <v>53</v>
      </c>
      <c r="T40">
        <v>68</v>
      </c>
      <c r="U40">
        <v>100</v>
      </c>
      <c r="V40" s="7">
        <f t="shared" si="14"/>
        <v>84</v>
      </c>
      <c r="W40" s="7">
        <f t="shared" si="15"/>
        <v>32</v>
      </c>
      <c r="X40">
        <v>3</v>
      </c>
      <c r="Y40">
        <v>35</v>
      </c>
      <c r="Z40" s="6">
        <f t="shared" si="16"/>
        <v>19</v>
      </c>
      <c r="AA40" s="6">
        <f t="shared" si="17"/>
        <v>32</v>
      </c>
      <c r="AK40" s="5"/>
      <c r="AL40" s="5"/>
      <c r="AM40" s="5"/>
      <c r="AN40" s="5"/>
      <c r="AO40" s="5"/>
      <c r="AP40" s="5"/>
      <c r="AQ40" s="5"/>
      <c r="AR40" s="5"/>
    </row>
    <row r="41" spans="2:40" ht="12.75">
      <c r="B41" s="3">
        <v>165</v>
      </c>
      <c r="C41" s="5">
        <v>11</v>
      </c>
      <c r="D41" s="27">
        <f t="shared" si="18"/>
        <v>0</v>
      </c>
      <c r="E41" s="5">
        <v>21.7</v>
      </c>
      <c r="F41" s="6">
        <f t="shared" si="19"/>
        <v>16.35</v>
      </c>
      <c r="G41" s="6">
        <f t="shared" si="13"/>
        <v>10.7</v>
      </c>
      <c r="H41" s="5">
        <v>1.7</v>
      </c>
      <c r="I41">
        <v>15.6</v>
      </c>
      <c r="J41" s="12">
        <f t="shared" si="2"/>
        <v>8.65</v>
      </c>
      <c r="K41" s="12">
        <f t="shared" si="3"/>
        <v>13.9</v>
      </c>
      <c r="M41">
        <f>AVERAGE(G74:G101)</f>
        <v>11.950000000000001</v>
      </c>
      <c r="N41" s="10"/>
      <c r="P41">
        <v>361</v>
      </c>
      <c r="Q41">
        <v>705</v>
      </c>
      <c r="R41" s="7">
        <f t="shared" si="6"/>
        <v>533</v>
      </c>
      <c r="S41" s="9">
        <f t="shared" si="7"/>
        <v>344</v>
      </c>
      <c r="T41">
        <v>68</v>
      </c>
      <c r="U41">
        <v>100</v>
      </c>
      <c r="V41" s="7">
        <f t="shared" si="14"/>
        <v>84</v>
      </c>
      <c r="W41" s="7">
        <f t="shared" si="15"/>
        <v>32</v>
      </c>
      <c r="X41">
        <v>2</v>
      </c>
      <c r="Y41">
        <v>35</v>
      </c>
      <c r="Z41" s="6">
        <f t="shared" si="16"/>
        <v>18.5</v>
      </c>
      <c r="AA41" s="6">
        <f t="shared" si="17"/>
        <v>33</v>
      </c>
      <c r="AK41" s="4"/>
      <c r="AL41" s="4"/>
      <c r="AM41" s="4"/>
      <c r="AN41" s="4"/>
    </row>
    <row r="42" spans="2:41" ht="12.75">
      <c r="B42" s="3">
        <v>162.600000000002</v>
      </c>
      <c r="C42" s="4">
        <v>11.6</v>
      </c>
      <c r="D42" s="23">
        <f t="shared" si="18"/>
        <v>-4</v>
      </c>
      <c r="E42" s="4">
        <v>18.4</v>
      </c>
      <c r="F42" s="6">
        <f t="shared" si="19"/>
        <v>15</v>
      </c>
      <c r="G42" s="6">
        <f t="shared" si="13"/>
        <v>6.799999999999999</v>
      </c>
      <c r="H42">
        <v>1.3</v>
      </c>
      <c r="I42">
        <v>12.5</v>
      </c>
      <c r="J42" s="12">
        <f t="shared" si="2"/>
        <v>6.9</v>
      </c>
      <c r="K42" s="12">
        <f t="shared" si="3"/>
        <v>11.2</v>
      </c>
      <c r="P42">
        <v>373</v>
      </c>
      <c r="Q42">
        <v>705</v>
      </c>
      <c r="R42" s="7">
        <f t="shared" si="6"/>
        <v>539</v>
      </c>
      <c r="S42" s="9">
        <f t="shared" si="7"/>
        <v>332</v>
      </c>
      <c r="T42">
        <v>68</v>
      </c>
      <c r="U42">
        <v>100</v>
      </c>
      <c r="V42" s="7">
        <f t="shared" si="14"/>
        <v>84</v>
      </c>
      <c r="W42" s="7">
        <f t="shared" si="15"/>
        <v>32</v>
      </c>
      <c r="X42">
        <v>8</v>
      </c>
      <c r="Y42">
        <v>35</v>
      </c>
      <c r="Z42" s="6">
        <f t="shared" si="16"/>
        <v>21.5</v>
      </c>
      <c r="AA42" s="6">
        <f t="shared" si="17"/>
        <v>27</v>
      </c>
      <c r="AK42" s="5"/>
      <c r="AL42" s="5"/>
      <c r="AM42" s="5"/>
      <c r="AN42" s="5"/>
      <c r="AO42" s="5"/>
    </row>
    <row r="43" spans="1:48" s="10" customFormat="1" ht="12.75">
      <c r="A43" s="22"/>
      <c r="B43" s="11">
        <v>160.000000000002</v>
      </c>
      <c r="C43" s="15">
        <v>3.1</v>
      </c>
      <c r="D43" s="27">
        <f t="shared" si="18"/>
        <v>0</v>
      </c>
      <c r="E43" s="15">
        <v>21.7</v>
      </c>
      <c r="F43" s="12">
        <f t="shared" si="19"/>
        <v>12.4</v>
      </c>
      <c r="G43" s="12">
        <f t="shared" si="13"/>
        <v>18.599999999999998</v>
      </c>
      <c r="H43" s="15">
        <v>-12</v>
      </c>
      <c r="I43" s="10">
        <v>15.6</v>
      </c>
      <c r="J43" s="12">
        <f t="shared" si="2"/>
        <v>1.7999999999999998</v>
      </c>
      <c r="K43" s="12">
        <f t="shared" si="3"/>
        <v>27.6</v>
      </c>
      <c r="P43" s="10">
        <v>180</v>
      </c>
      <c r="Q43" s="10">
        <v>705</v>
      </c>
      <c r="R43" s="13">
        <f t="shared" si="6"/>
        <v>442.5</v>
      </c>
      <c r="S43" s="14">
        <f t="shared" si="7"/>
        <v>525</v>
      </c>
      <c r="T43" s="10">
        <v>36</v>
      </c>
      <c r="U43" s="10">
        <v>177</v>
      </c>
      <c r="V43" s="13">
        <f t="shared" si="14"/>
        <v>106.5</v>
      </c>
      <c r="W43" s="13">
        <f t="shared" si="15"/>
        <v>141</v>
      </c>
      <c r="X43" s="10">
        <v>2</v>
      </c>
      <c r="Y43" s="10">
        <v>35</v>
      </c>
      <c r="Z43" s="12">
        <f t="shared" si="16"/>
        <v>18.5</v>
      </c>
      <c r="AA43" s="12">
        <f t="shared" si="17"/>
        <v>33</v>
      </c>
      <c r="AJ43"/>
      <c r="AK43" s="5"/>
      <c r="AL43" s="5"/>
      <c r="AM43" s="5"/>
      <c r="AN43" s="5"/>
      <c r="AO43" s="5"/>
      <c r="AP43"/>
      <c r="AQ43"/>
      <c r="AR43"/>
      <c r="AS43"/>
      <c r="AT43"/>
      <c r="AU43"/>
      <c r="AV43"/>
    </row>
    <row r="44" spans="1:48" s="10" customFormat="1" ht="12.75">
      <c r="A44" s="22"/>
      <c r="B44" s="11">
        <v>142.900000000002</v>
      </c>
      <c r="C44" s="15">
        <v>3.1</v>
      </c>
      <c r="D44" s="27">
        <f t="shared" si="18"/>
        <v>0</v>
      </c>
      <c r="E44" s="15">
        <v>21.7</v>
      </c>
      <c r="F44" s="12">
        <f t="shared" si="19"/>
        <v>12.4</v>
      </c>
      <c r="G44" s="12">
        <f t="shared" si="13"/>
        <v>18.599999999999998</v>
      </c>
      <c r="H44" s="15">
        <v>-12</v>
      </c>
      <c r="I44" s="15">
        <v>15.6</v>
      </c>
      <c r="J44" s="12">
        <f t="shared" si="2"/>
        <v>1.7999999999999998</v>
      </c>
      <c r="K44" s="12">
        <f t="shared" si="3"/>
        <v>27.6</v>
      </c>
      <c r="P44" s="10">
        <v>180</v>
      </c>
      <c r="Q44" s="10">
        <v>705</v>
      </c>
      <c r="R44" s="13">
        <f t="shared" si="6"/>
        <v>442.5</v>
      </c>
      <c r="S44" s="14">
        <f t="shared" si="7"/>
        <v>525</v>
      </c>
      <c r="T44" s="10">
        <v>36</v>
      </c>
      <c r="U44" s="10">
        <v>177</v>
      </c>
      <c r="V44" s="13">
        <f t="shared" si="14"/>
        <v>106.5</v>
      </c>
      <c r="W44" s="13">
        <f t="shared" si="15"/>
        <v>141</v>
      </c>
      <c r="X44" s="10">
        <v>2</v>
      </c>
      <c r="Y44" s="10">
        <v>35</v>
      </c>
      <c r="Z44" s="12">
        <f t="shared" si="16"/>
        <v>18.5</v>
      </c>
      <c r="AA44" s="12">
        <f t="shared" si="17"/>
        <v>33</v>
      </c>
      <c r="AJ44"/>
      <c r="AK44" s="5"/>
      <c r="AL44" s="5"/>
      <c r="AM44" s="5"/>
      <c r="AN44" s="5"/>
      <c r="AO44"/>
      <c r="AP44"/>
      <c r="AQ44"/>
      <c r="AR44"/>
      <c r="AS44"/>
      <c r="AT44"/>
      <c r="AU44"/>
      <c r="AV44"/>
    </row>
    <row r="45" spans="2:27" ht="12.75">
      <c r="B45" s="3">
        <v>133.100000000002</v>
      </c>
      <c r="C45" s="4">
        <v>13.3</v>
      </c>
      <c r="D45" s="27">
        <f t="shared" si="18"/>
        <v>0</v>
      </c>
      <c r="E45" s="4">
        <v>21.7</v>
      </c>
      <c r="F45" s="6">
        <f t="shared" si="19"/>
        <v>17.5</v>
      </c>
      <c r="G45" s="6">
        <f t="shared" si="13"/>
        <v>8.399999999999999</v>
      </c>
      <c r="H45">
        <v>-0.1</v>
      </c>
      <c r="I45">
        <v>15.6</v>
      </c>
      <c r="J45" s="12">
        <f t="shared" si="2"/>
        <v>7.75</v>
      </c>
      <c r="K45" s="12">
        <f t="shared" si="3"/>
        <v>15.7</v>
      </c>
      <c r="P45">
        <v>201</v>
      </c>
      <c r="Q45">
        <v>705</v>
      </c>
      <c r="R45" s="7">
        <f t="shared" si="6"/>
        <v>453</v>
      </c>
      <c r="S45" s="9">
        <f t="shared" si="7"/>
        <v>504</v>
      </c>
      <c r="T45">
        <v>46</v>
      </c>
      <c r="U45">
        <v>177</v>
      </c>
      <c r="V45" s="7">
        <f t="shared" si="14"/>
        <v>111.5</v>
      </c>
      <c r="W45" s="7">
        <f t="shared" si="15"/>
        <v>131</v>
      </c>
      <c r="X45">
        <v>2</v>
      </c>
      <c r="Y45">
        <v>35</v>
      </c>
      <c r="Z45" s="6">
        <f t="shared" si="16"/>
        <v>18.5</v>
      </c>
      <c r="AA45" s="6">
        <f t="shared" si="17"/>
        <v>33</v>
      </c>
    </row>
    <row r="46" spans="1:27" s="10" customFormat="1" ht="12.75">
      <c r="A46" s="22"/>
      <c r="B46" s="11">
        <v>128.700000000002</v>
      </c>
      <c r="C46" s="15">
        <v>3.4</v>
      </c>
      <c r="D46" s="27">
        <f t="shared" si="18"/>
        <v>0</v>
      </c>
      <c r="E46" s="15">
        <v>21.7</v>
      </c>
      <c r="F46" s="12">
        <f t="shared" si="19"/>
        <v>12.549999999999999</v>
      </c>
      <c r="G46" s="12">
        <f t="shared" si="13"/>
        <v>18.3</v>
      </c>
      <c r="H46" s="15">
        <v>-12</v>
      </c>
      <c r="I46" s="10">
        <v>15.6</v>
      </c>
      <c r="J46" s="12">
        <f t="shared" si="2"/>
        <v>1.7999999999999998</v>
      </c>
      <c r="K46" s="12">
        <f t="shared" si="3"/>
        <v>27.6</v>
      </c>
      <c r="P46" s="10">
        <v>279</v>
      </c>
      <c r="Q46" s="10">
        <v>705</v>
      </c>
      <c r="R46" s="13">
        <f t="shared" si="6"/>
        <v>492</v>
      </c>
      <c r="S46" s="14">
        <f t="shared" si="7"/>
        <v>426</v>
      </c>
      <c r="T46" s="10">
        <v>60</v>
      </c>
      <c r="U46" s="10">
        <v>177</v>
      </c>
      <c r="V46" s="13">
        <f t="shared" si="14"/>
        <v>118.5</v>
      </c>
      <c r="W46" s="13">
        <f t="shared" si="15"/>
        <v>117</v>
      </c>
      <c r="X46" s="10">
        <v>3</v>
      </c>
      <c r="Y46" s="10">
        <v>35</v>
      </c>
      <c r="Z46" s="12">
        <f t="shared" si="16"/>
        <v>19</v>
      </c>
      <c r="AA46" s="12">
        <f t="shared" si="17"/>
        <v>32</v>
      </c>
    </row>
    <row r="47" spans="2:27" ht="12.75">
      <c r="B47" s="3">
        <v>122.400000000001</v>
      </c>
      <c r="C47" s="5">
        <v>11.6</v>
      </c>
      <c r="D47" s="27">
        <f t="shared" si="18"/>
        <v>0</v>
      </c>
      <c r="E47" s="5">
        <v>18.4</v>
      </c>
      <c r="F47" s="6">
        <f t="shared" si="19"/>
        <v>15</v>
      </c>
      <c r="G47" s="6">
        <f t="shared" si="13"/>
        <v>6.799999999999999</v>
      </c>
      <c r="H47" s="5">
        <v>-0.3</v>
      </c>
      <c r="I47" s="5">
        <v>12.5</v>
      </c>
      <c r="J47" s="12">
        <f t="shared" si="2"/>
        <v>6.1</v>
      </c>
      <c r="K47" s="12">
        <f t="shared" si="3"/>
        <v>12.8</v>
      </c>
      <c r="N47" s="10"/>
      <c r="P47">
        <v>373</v>
      </c>
      <c r="Q47">
        <v>705</v>
      </c>
      <c r="R47" s="7">
        <f t="shared" si="6"/>
        <v>539</v>
      </c>
      <c r="S47" s="9">
        <f t="shared" si="7"/>
        <v>332</v>
      </c>
      <c r="T47">
        <v>57</v>
      </c>
      <c r="U47">
        <v>177</v>
      </c>
      <c r="V47" s="7">
        <f t="shared" si="14"/>
        <v>117</v>
      </c>
      <c r="W47" s="7">
        <f t="shared" si="15"/>
        <v>120</v>
      </c>
      <c r="X47">
        <v>2</v>
      </c>
      <c r="Y47">
        <v>35</v>
      </c>
      <c r="Z47" s="6">
        <f t="shared" si="16"/>
        <v>18.5</v>
      </c>
      <c r="AA47" s="6">
        <f t="shared" si="17"/>
        <v>33</v>
      </c>
    </row>
    <row r="48" spans="2:27" ht="12.75">
      <c r="B48" s="3">
        <v>111.200000000001</v>
      </c>
      <c r="C48" s="4">
        <v>11.6</v>
      </c>
      <c r="D48" s="23">
        <f t="shared" si="18"/>
        <v>-4</v>
      </c>
      <c r="E48" s="4">
        <v>18.4</v>
      </c>
      <c r="F48" s="6">
        <f t="shared" si="19"/>
        <v>15</v>
      </c>
      <c r="G48" s="6">
        <f t="shared" si="13"/>
        <v>6.799999999999999</v>
      </c>
      <c r="H48">
        <v>1.3</v>
      </c>
      <c r="I48">
        <v>12.5</v>
      </c>
      <c r="J48" s="12">
        <f t="shared" si="2"/>
        <v>6.9</v>
      </c>
      <c r="K48" s="12">
        <f t="shared" si="3"/>
        <v>11.2</v>
      </c>
      <c r="P48">
        <v>373</v>
      </c>
      <c r="Q48">
        <v>705</v>
      </c>
      <c r="R48" s="7">
        <f t="shared" si="6"/>
        <v>539</v>
      </c>
      <c r="S48" s="9">
        <f t="shared" si="7"/>
        <v>332</v>
      </c>
      <c r="T48">
        <v>68</v>
      </c>
      <c r="U48">
        <v>100</v>
      </c>
      <c r="V48" s="7">
        <f t="shared" si="14"/>
        <v>84</v>
      </c>
      <c r="W48" s="7">
        <f t="shared" si="15"/>
        <v>32</v>
      </c>
      <c r="X48">
        <v>8</v>
      </c>
      <c r="Y48">
        <v>35</v>
      </c>
      <c r="Z48" s="6">
        <f t="shared" si="16"/>
        <v>21.5</v>
      </c>
      <c r="AA48" s="6">
        <f t="shared" si="17"/>
        <v>27</v>
      </c>
    </row>
    <row r="49" spans="2:27" ht="12.75">
      <c r="B49" s="3">
        <v>106.200000000001</v>
      </c>
      <c r="C49" s="5">
        <v>11.6</v>
      </c>
      <c r="D49" s="23">
        <f t="shared" si="18"/>
        <v>-4</v>
      </c>
      <c r="E49" s="5">
        <v>18.4</v>
      </c>
      <c r="F49" s="6">
        <f t="shared" si="19"/>
        <v>15</v>
      </c>
      <c r="G49" s="6">
        <f t="shared" si="13"/>
        <v>6.799999999999999</v>
      </c>
      <c r="H49" s="5">
        <v>1.3</v>
      </c>
      <c r="I49">
        <v>12.5</v>
      </c>
      <c r="J49" s="12">
        <f t="shared" si="2"/>
        <v>6.9</v>
      </c>
      <c r="K49" s="12">
        <f t="shared" si="3"/>
        <v>11.2</v>
      </c>
      <c r="P49">
        <v>373</v>
      </c>
      <c r="Q49">
        <v>705</v>
      </c>
      <c r="R49" s="7">
        <f t="shared" si="6"/>
        <v>539</v>
      </c>
      <c r="S49" s="9">
        <f t="shared" si="7"/>
        <v>332</v>
      </c>
      <c r="T49">
        <v>68</v>
      </c>
      <c r="U49">
        <v>100</v>
      </c>
      <c r="V49" s="7">
        <f t="shared" si="14"/>
        <v>84</v>
      </c>
      <c r="W49" s="7">
        <f t="shared" si="15"/>
        <v>32</v>
      </c>
      <c r="X49">
        <v>8</v>
      </c>
      <c r="Y49">
        <v>35</v>
      </c>
      <c r="Z49" s="6">
        <f t="shared" si="16"/>
        <v>21.5</v>
      </c>
      <c r="AA49" s="6">
        <f t="shared" si="17"/>
        <v>27</v>
      </c>
    </row>
    <row r="50" spans="1:27" s="10" customFormat="1" ht="12.75">
      <c r="A50" s="22"/>
      <c r="B50" s="11">
        <v>80.5000000000009</v>
      </c>
      <c r="C50" s="15">
        <v>4.4</v>
      </c>
      <c r="D50" s="27">
        <f t="shared" si="18"/>
        <v>0</v>
      </c>
      <c r="E50" s="15">
        <v>21.7</v>
      </c>
      <c r="F50" s="12">
        <f t="shared" si="19"/>
        <v>13.05</v>
      </c>
      <c r="G50" s="12">
        <f t="shared" si="13"/>
        <v>17.299999999999997</v>
      </c>
      <c r="H50" s="15">
        <v>-11.5</v>
      </c>
      <c r="I50" s="15">
        <v>15.6</v>
      </c>
      <c r="J50" s="12">
        <f t="shared" si="2"/>
        <v>2.05</v>
      </c>
      <c r="K50" s="12">
        <f t="shared" si="3"/>
        <v>27.1</v>
      </c>
      <c r="P50" s="10">
        <v>373</v>
      </c>
      <c r="Q50" s="10">
        <v>705</v>
      </c>
      <c r="R50" s="13">
        <f t="shared" si="6"/>
        <v>539</v>
      </c>
      <c r="S50" s="14">
        <f t="shared" si="7"/>
        <v>332</v>
      </c>
      <c r="T50" s="10">
        <v>68</v>
      </c>
      <c r="U50" s="10">
        <v>177</v>
      </c>
      <c r="V50" s="13">
        <f t="shared" si="14"/>
        <v>122.5</v>
      </c>
      <c r="W50" s="13">
        <f t="shared" si="15"/>
        <v>109</v>
      </c>
      <c r="X50" s="10">
        <v>8</v>
      </c>
      <c r="Y50" s="10">
        <v>35</v>
      </c>
      <c r="Z50" s="12">
        <f t="shared" si="16"/>
        <v>21.5</v>
      </c>
      <c r="AA50" s="12">
        <f t="shared" si="17"/>
        <v>27</v>
      </c>
    </row>
    <row r="51" spans="2:27" ht="12.75">
      <c r="B51" s="3">
        <v>74.8000000000008</v>
      </c>
      <c r="C51" s="4">
        <v>9.6</v>
      </c>
      <c r="D51" s="23">
        <f t="shared" si="18"/>
        <v>-6</v>
      </c>
      <c r="E51" s="4">
        <v>21.7</v>
      </c>
      <c r="F51" s="6">
        <f t="shared" si="19"/>
        <v>15.649999999999999</v>
      </c>
      <c r="G51" s="6">
        <f t="shared" si="13"/>
        <v>12.1</v>
      </c>
      <c r="H51">
        <v>1.3</v>
      </c>
      <c r="I51">
        <v>15.6</v>
      </c>
      <c r="J51" s="12">
        <f t="shared" si="2"/>
        <v>8.45</v>
      </c>
      <c r="K51" s="12">
        <f t="shared" si="3"/>
        <v>14.299999999999999</v>
      </c>
      <c r="P51">
        <v>193</v>
      </c>
      <c r="Q51">
        <v>705</v>
      </c>
      <c r="R51" s="7">
        <f t="shared" si="6"/>
        <v>449</v>
      </c>
      <c r="S51" s="9">
        <f t="shared" si="7"/>
        <v>512</v>
      </c>
      <c r="T51">
        <v>46</v>
      </c>
      <c r="U51">
        <v>100</v>
      </c>
      <c r="V51" s="7">
        <f t="shared" si="14"/>
        <v>73</v>
      </c>
      <c r="W51" s="7">
        <f t="shared" si="15"/>
        <v>54</v>
      </c>
      <c r="X51">
        <v>2</v>
      </c>
      <c r="Y51">
        <v>35</v>
      </c>
      <c r="Z51" s="6">
        <f t="shared" si="16"/>
        <v>18.5</v>
      </c>
      <c r="AA51" s="6">
        <f t="shared" si="17"/>
        <v>33</v>
      </c>
    </row>
    <row r="52" spans="2:27" ht="12.75">
      <c r="B52" s="3">
        <v>66.4000000000007</v>
      </c>
      <c r="C52" s="5">
        <v>7.6</v>
      </c>
      <c r="D52" s="23">
        <f t="shared" si="18"/>
        <v>-8</v>
      </c>
      <c r="E52" s="5">
        <v>21.7</v>
      </c>
      <c r="F52" s="6">
        <f t="shared" si="19"/>
        <v>14.649999999999999</v>
      </c>
      <c r="G52" s="6">
        <f t="shared" si="13"/>
        <v>14.1</v>
      </c>
      <c r="H52" s="5">
        <v>-7.3</v>
      </c>
      <c r="I52">
        <v>15.6</v>
      </c>
      <c r="J52" s="12">
        <f t="shared" si="2"/>
        <v>4.15</v>
      </c>
      <c r="K52" s="12">
        <f t="shared" si="3"/>
        <v>22.9</v>
      </c>
      <c r="P52">
        <v>373</v>
      </c>
      <c r="Q52">
        <v>705</v>
      </c>
      <c r="R52" s="7">
        <f t="shared" si="6"/>
        <v>539</v>
      </c>
      <c r="S52" s="9">
        <f t="shared" si="7"/>
        <v>332</v>
      </c>
      <c r="T52">
        <v>85</v>
      </c>
      <c r="U52">
        <v>177</v>
      </c>
      <c r="V52" s="7">
        <f t="shared" si="14"/>
        <v>131</v>
      </c>
      <c r="W52" s="7">
        <f t="shared" si="15"/>
        <v>92</v>
      </c>
      <c r="X52">
        <v>8</v>
      </c>
      <c r="Y52">
        <v>35</v>
      </c>
      <c r="Z52" s="6">
        <f t="shared" si="16"/>
        <v>21.5</v>
      </c>
      <c r="AA52" s="6">
        <f t="shared" si="17"/>
        <v>27</v>
      </c>
    </row>
    <row r="53" spans="2:27" ht="12.75">
      <c r="B53" s="3">
        <v>63.6000000000006</v>
      </c>
      <c r="C53" s="5">
        <v>13.3</v>
      </c>
      <c r="D53" s="23">
        <f t="shared" si="18"/>
        <v>-2.299999999999999</v>
      </c>
      <c r="E53" s="5">
        <v>24</v>
      </c>
      <c r="F53" s="6">
        <f t="shared" si="19"/>
        <v>18.65</v>
      </c>
      <c r="G53" s="6">
        <f t="shared" si="13"/>
        <v>10.7</v>
      </c>
      <c r="H53" s="5">
        <v>1.3</v>
      </c>
      <c r="I53">
        <v>15.6</v>
      </c>
      <c r="J53" s="12">
        <f t="shared" si="2"/>
        <v>8.45</v>
      </c>
      <c r="K53" s="12">
        <f t="shared" si="3"/>
        <v>14.299999999999999</v>
      </c>
      <c r="P53">
        <v>279</v>
      </c>
      <c r="Q53">
        <v>705</v>
      </c>
      <c r="R53" s="7">
        <f t="shared" si="6"/>
        <v>492</v>
      </c>
      <c r="S53" s="9">
        <f t="shared" si="7"/>
        <v>426</v>
      </c>
      <c r="T53">
        <v>60</v>
      </c>
      <c r="U53">
        <v>100</v>
      </c>
      <c r="V53" s="7">
        <f t="shared" si="14"/>
        <v>80</v>
      </c>
      <c r="W53" s="7">
        <f t="shared" si="15"/>
        <v>40</v>
      </c>
      <c r="X53">
        <v>3</v>
      </c>
      <c r="Y53">
        <v>35</v>
      </c>
      <c r="Z53" s="6">
        <f t="shared" si="16"/>
        <v>19</v>
      </c>
      <c r="AA53" s="6">
        <f t="shared" si="17"/>
        <v>32</v>
      </c>
    </row>
    <row r="54" spans="2:27" ht="12.75">
      <c r="B54" s="3">
        <v>61.4000000000006</v>
      </c>
      <c r="C54" s="4">
        <v>3.1</v>
      </c>
      <c r="D54" s="27">
        <f t="shared" si="18"/>
        <v>0</v>
      </c>
      <c r="E54" s="4">
        <v>21.7</v>
      </c>
      <c r="F54" s="6">
        <f t="shared" si="19"/>
        <v>12.4</v>
      </c>
      <c r="G54" s="6">
        <f t="shared" si="13"/>
        <v>18.599999999999998</v>
      </c>
      <c r="H54">
        <v>-12</v>
      </c>
      <c r="I54">
        <v>15.6</v>
      </c>
      <c r="J54" s="12">
        <f t="shared" si="2"/>
        <v>1.7999999999999998</v>
      </c>
      <c r="K54" s="12">
        <f t="shared" si="3"/>
        <v>27.6</v>
      </c>
      <c r="N54" s="10"/>
      <c r="P54">
        <v>193</v>
      </c>
      <c r="Q54">
        <v>705</v>
      </c>
      <c r="R54" s="7">
        <f t="shared" si="6"/>
        <v>449</v>
      </c>
      <c r="S54" s="9">
        <f t="shared" si="7"/>
        <v>512</v>
      </c>
      <c r="T54">
        <v>46</v>
      </c>
      <c r="U54">
        <v>177</v>
      </c>
      <c r="V54" s="7">
        <f t="shared" si="14"/>
        <v>111.5</v>
      </c>
      <c r="W54" s="7">
        <f t="shared" si="15"/>
        <v>131</v>
      </c>
      <c r="X54">
        <v>2</v>
      </c>
      <c r="Y54">
        <v>35</v>
      </c>
      <c r="Z54" s="6">
        <f t="shared" si="16"/>
        <v>18.5</v>
      </c>
      <c r="AA54" s="6">
        <f t="shared" si="17"/>
        <v>33</v>
      </c>
    </row>
    <row r="55" spans="2:27" ht="12.75">
      <c r="B55" s="3">
        <v>57.5000000000005</v>
      </c>
      <c r="C55" s="5">
        <v>3.1</v>
      </c>
      <c r="D55" s="23">
        <f t="shared" si="18"/>
        <v>-12.5</v>
      </c>
      <c r="E55" s="5">
        <v>24</v>
      </c>
      <c r="F55" s="6">
        <f t="shared" si="19"/>
        <v>13.55</v>
      </c>
      <c r="G55" s="6">
        <f t="shared" si="13"/>
        <v>20.9</v>
      </c>
      <c r="H55" s="5">
        <v>-9.5</v>
      </c>
      <c r="I55">
        <v>16.7</v>
      </c>
      <c r="J55" s="12">
        <f t="shared" si="2"/>
        <v>3.5999999999999996</v>
      </c>
      <c r="K55" s="12">
        <f t="shared" si="3"/>
        <v>26.2</v>
      </c>
      <c r="P55">
        <v>641</v>
      </c>
      <c r="Q55">
        <v>705</v>
      </c>
      <c r="R55" s="7">
        <f t="shared" si="6"/>
        <v>673</v>
      </c>
      <c r="S55" s="9">
        <f t="shared" si="7"/>
        <v>64</v>
      </c>
      <c r="T55">
        <v>98</v>
      </c>
      <c r="U55">
        <v>177</v>
      </c>
      <c r="V55" s="7">
        <f t="shared" si="14"/>
        <v>137.5</v>
      </c>
      <c r="W55" s="7">
        <f t="shared" si="15"/>
        <v>79</v>
      </c>
      <c r="X55">
        <v>2</v>
      </c>
      <c r="Y55">
        <v>35</v>
      </c>
      <c r="Z55" s="6">
        <f t="shared" si="16"/>
        <v>18.5</v>
      </c>
      <c r="AA55" s="6">
        <f t="shared" si="17"/>
        <v>33</v>
      </c>
    </row>
    <row r="56" spans="1:27" s="10" customFormat="1" ht="12.75">
      <c r="A56" s="22"/>
      <c r="B56" s="11">
        <v>53.7000000000005</v>
      </c>
      <c r="C56" s="15">
        <v>3.1</v>
      </c>
      <c r="D56" s="27">
        <f t="shared" si="18"/>
        <v>0</v>
      </c>
      <c r="E56" s="15">
        <v>24.3</v>
      </c>
      <c r="F56" s="12">
        <f t="shared" si="19"/>
        <v>13.700000000000001</v>
      </c>
      <c r="G56" s="12">
        <f t="shared" si="13"/>
        <v>21.2</v>
      </c>
      <c r="H56" s="15">
        <v>-12</v>
      </c>
      <c r="I56" s="10">
        <v>19.2</v>
      </c>
      <c r="J56" s="12">
        <f t="shared" si="2"/>
        <v>3.5999999999999996</v>
      </c>
      <c r="K56" s="12">
        <f t="shared" si="3"/>
        <v>31.2</v>
      </c>
      <c r="P56" s="10">
        <v>201</v>
      </c>
      <c r="Q56" s="10">
        <v>705</v>
      </c>
      <c r="R56" s="13">
        <f t="shared" si="6"/>
        <v>453</v>
      </c>
      <c r="S56" s="14">
        <f t="shared" si="7"/>
        <v>504</v>
      </c>
      <c r="T56" s="10">
        <v>46</v>
      </c>
      <c r="U56" s="10">
        <v>177</v>
      </c>
      <c r="V56" s="13">
        <f t="shared" si="14"/>
        <v>111.5</v>
      </c>
      <c r="W56" s="13">
        <f t="shared" si="15"/>
        <v>131</v>
      </c>
      <c r="X56" s="10">
        <v>0</v>
      </c>
      <c r="Y56" s="10">
        <v>35</v>
      </c>
      <c r="Z56" s="12">
        <f t="shared" si="16"/>
        <v>17.5</v>
      </c>
      <c r="AA56" s="12">
        <f t="shared" si="17"/>
        <v>35</v>
      </c>
    </row>
    <row r="57" spans="2:27" ht="12.75">
      <c r="B57" s="3">
        <v>52.0000000000004</v>
      </c>
      <c r="C57" s="4">
        <v>11</v>
      </c>
      <c r="D57" s="27">
        <f t="shared" si="18"/>
        <v>0</v>
      </c>
      <c r="E57" s="4">
        <v>24.3</v>
      </c>
      <c r="F57" s="6">
        <f t="shared" si="19"/>
        <v>17.65</v>
      </c>
      <c r="G57" s="6">
        <f t="shared" si="13"/>
        <v>13.3</v>
      </c>
      <c r="H57">
        <v>1.7</v>
      </c>
      <c r="I57">
        <v>19.2</v>
      </c>
      <c r="J57" s="12">
        <f t="shared" si="2"/>
        <v>10.45</v>
      </c>
      <c r="K57" s="12">
        <f t="shared" si="3"/>
        <v>17.5</v>
      </c>
      <c r="P57">
        <v>373</v>
      </c>
      <c r="Q57">
        <v>705</v>
      </c>
      <c r="R57" s="7">
        <f t="shared" si="6"/>
        <v>539</v>
      </c>
      <c r="S57" s="9">
        <f t="shared" si="7"/>
        <v>332</v>
      </c>
      <c r="T57">
        <v>85</v>
      </c>
      <c r="U57">
        <v>177</v>
      </c>
      <c r="V57" s="7">
        <f t="shared" si="14"/>
        <v>131</v>
      </c>
      <c r="W57" s="7">
        <f t="shared" si="15"/>
        <v>92</v>
      </c>
      <c r="X57">
        <v>8</v>
      </c>
      <c r="Y57">
        <v>35</v>
      </c>
      <c r="Z57" s="6">
        <f t="shared" si="16"/>
        <v>21.5</v>
      </c>
      <c r="AA57" s="6">
        <f t="shared" si="17"/>
        <v>27</v>
      </c>
    </row>
    <row r="58" spans="2:27" ht="12.75">
      <c r="B58" s="3">
        <v>49.1000000000004</v>
      </c>
      <c r="C58" s="5">
        <v>8.7</v>
      </c>
      <c r="D58" s="27">
        <f t="shared" si="18"/>
        <v>0</v>
      </c>
      <c r="E58" s="5">
        <v>24</v>
      </c>
      <c r="F58" s="6">
        <f t="shared" si="19"/>
        <v>16.35</v>
      </c>
      <c r="G58" s="6">
        <f t="shared" si="13"/>
        <v>15.3</v>
      </c>
      <c r="H58" s="5">
        <v>-3.9</v>
      </c>
      <c r="I58">
        <v>16.7</v>
      </c>
      <c r="J58" s="12">
        <f t="shared" si="2"/>
        <v>6.3999999999999995</v>
      </c>
      <c r="K58" s="12">
        <f t="shared" si="3"/>
        <v>20.599999999999998</v>
      </c>
      <c r="P58">
        <v>373</v>
      </c>
      <c r="Q58">
        <v>705</v>
      </c>
      <c r="R58" s="7">
        <f t="shared" si="6"/>
        <v>539</v>
      </c>
      <c r="S58" s="9">
        <f t="shared" si="7"/>
        <v>332</v>
      </c>
      <c r="T58">
        <v>85</v>
      </c>
      <c r="U58">
        <v>177</v>
      </c>
      <c r="V58" s="7">
        <f t="shared" si="14"/>
        <v>131</v>
      </c>
      <c r="W58" s="7">
        <f t="shared" si="15"/>
        <v>92</v>
      </c>
      <c r="X58">
        <v>3</v>
      </c>
      <c r="Y58">
        <v>35</v>
      </c>
      <c r="Z58" s="6">
        <f t="shared" si="16"/>
        <v>19</v>
      </c>
      <c r="AA58" s="6">
        <f t="shared" si="17"/>
        <v>32</v>
      </c>
    </row>
    <row r="59" spans="2:27" ht="12.75">
      <c r="B59" s="3">
        <v>47.4000000000004</v>
      </c>
      <c r="C59" s="5">
        <v>13.3</v>
      </c>
      <c r="D59" s="23">
        <f t="shared" si="18"/>
        <v>-2.299999999999999</v>
      </c>
      <c r="E59" s="5">
        <v>21.7</v>
      </c>
      <c r="F59" s="6">
        <f t="shared" si="19"/>
        <v>17.5</v>
      </c>
      <c r="G59" s="6">
        <f t="shared" si="13"/>
        <v>8.399999999999999</v>
      </c>
      <c r="H59" s="5">
        <v>1.3</v>
      </c>
      <c r="I59" s="5">
        <v>15.6</v>
      </c>
      <c r="J59" s="12">
        <f t="shared" si="2"/>
        <v>8.45</v>
      </c>
      <c r="K59" s="12">
        <f t="shared" si="3"/>
        <v>14.299999999999999</v>
      </c>
      <c r="P59">
        <v>503</v>
      </c>
      <c r="Q59">
        <v>705</v>
      </c>
      <c r="R59" s="7">
        <f t="shared" si="6"/>
        <v>604</v>
      </c>
      <c r="S59" s="9">
        <f t="shared" si="7"/>
        <v>202</v>
      </c>
      <c r="T59">
        <v>85</v>
      </c>
      <c r="U59">
        <v>100</v>
      </c>
      <c r="V59" s="7">
        <f t="shared" si="14"/>
        <v>92.5</v>
      </c>
      <c r="W59" s="7">
        <f t="shared" si="15"/>
        <v>15</v>
      </c>
      <c r="X59">
        <v>18</v>
      </c>
      <c r="Y59">
        <v>35</v>
      </c>
      <c r="Z59" s="6">
        <f t="shared" si="16"/>
        <v>26.5</v>
      </c>
      <c r="AA59" s="6">
        <f t="shared" si="17"/>
        <v>17</v>
      </c>
    </row>
    <row r="60" spans="2:27" ht="12.75">
      <c r="B60" s="3">
        <v>46.3000000000004</v>
      </c>
      <c r="C60" s="4">
        <v>9.6</v>
      </c>
      <c r="D60" s="23">
        <f t="shared" si="18"/>
        <v>-6</v>
      </c>
      <c r="E60" s="4">
        <v>24</v>
      </c>
      <c r="F60" s="6">
        <f t="shared" si="19"/>
        <v>16.8</v>
      </c>
      <c r="G60" s="6">
        <f t="shared" si="13"/>
        <v>14.4</v>
      </c>
      <c r="H60">
        <v>1.3</v>
      </c>
      <c r="I60">
        <v>15.6</v>
      </c>
      <c r="J60" s="12">
        <f t="shared" si="2"/>
        <v>8.45</v>
      </c>
      <c r="K60" s="12">
        <f t="shared" si="3"/>
        <v>14.299999999999999</v>
      </c>
      <c r="P60">
        <v>503</v>
      </c>
      <c r="Q60">
        <v>705</v>
      </c>
      <c r="R60" s="7">
        <f t="shared" si="6"/>
        <v>604</v>
      </c>
      <c r="S60" s="9">
        <f t="shared" si="7"/>
        <v>202</v>
      </c>
      <c r="T60">
        <v>85</v>
      </c>
      <c r="U60">
        <v>100</v>
      </c>
      <c r="V60" s="7">
        <f t="shared" si="14"/>
        <v>92.5</v>
      </c>
      <c r="W60" s="7">
        <f t="shared" si="15"/>
        <v>15</v>
      </c>
      <c r="X60">
        <v>18</v>
      </c>
      <c r="Y60">
        <v>35</v>
      </c>
      <c r="Z60" s="6">
        <f t="shared" si="16"/>
        <v>26.5</v>
      </c>
      <c r="AA60" s="6">
        <f t="shared" si="17"/>
        <v>17</v>
      </c>
    </row>
    <row r="61" spans="2:27" ht="12.75">
      <c r="B61" s="3">
        <v>45.2000000000004</v>
      </c>
      <c r="C61" s="5">
        <v>12.2</v>
      </c>
      <c r="D61" s="23">
        <f t="shared" si="18"/>
        <v>-3.4000000000000004</v>
      </c>
      <c r="E61" s="5">
        <v>21.7</v>
      </c>
      <c r="F61" s="6">
        <f t="shared" si="19"/>
        <v>16.95</v>
      </c>
      <c r="G61" s="6">
        <f t="shared" si="13"/>
        <v>9.5</v>
      </c>
      <c r="H61" s="5">
        <v>1.8</v>
      </c>
      <c r="I61">
        <v>15.6</v>
      </c>
      <c r="J61" s="12">
        <f t="shared" si="2"/>
        <v>8.7</v>
      </c>
      <c r="K61" s="12">
        <f t="shared" si="3"/>
        <v>13.799999999999999</v>
      </c>
      <c r="N61" s="17"/>
      <c r="P61">
        <v>652</v>
      </c>
      <c r="Q61">
        <v>705</v>
      </c>
      <c r="R61" s="7">
        <f t="shared" si="6"/>
        <v>678.5</v>
      </c>
      <c r="S61" s="9">
        <f t="shared" si="7"/>
        <v>53</v>
      </c>
      <c r="T61">
        <v>98</v>
      </c>
      <c r="U61">
        <v>100</v>
      </c>
      <c r="V61" s="7">
        <f t="shared" si="14"/>
        <v>99</v>
      </c>
      <c r="W61" s="7">
        <f t="shared" si="15"/>
        <v>2</v>
      </c>
      <c r="X61">
        <v>18</v>
      </c>
      <c r="Y61">
        <v>35</v>
      </c>
      <c r="Z61" s="6">
        <f t="shared" si="16"/>
        <v>26.5</v>
      </c>
      <c r="AA61" s="6">
        <f t="shared" si="17"/>
        <v>17</v>
      </c>
    </row>
    <row r="62" spans="2:27" ht="12.75">
      <c r="B62" s="3">
        <v>42.7000000000003</v>
      </c>
      <c r="C62" s="5">
        <v>4.4</v>
      </c>
      <c r="D62" s="23">
        <f t="shared" si="18"/>
        <v>-11.2</v>
      </c>
      <c r="E62" s="5">
        <v>24</v>
      </c>
      <c r="F62" s="6">
        <f t="shared" si="19"/>
        <v>14.2</v>
      </c>
      <c r="G62" s="6">
        <f t="shared" si="13"/>
        <v>19.6</v>
      </c>
      <c r="H62" s="5">
        <v>-9.5</v>
      </c>
      <c r="I62">
        <v>16.7</v>
      </c>
      <c r="J62" s="12">
        <f t="shared" si="2"/>
        <v>3.5999999999999996</v>
      </c>
      <c r="K62" s="12">
        <f t="shared" si="3"/>
        <v>26.2</v>
      </c>
      <c r="P62">
        <v>641</v>
      </c>
      <c r="Q62">
        <v>705</v>
      </c>
      <c r="R62" s="7">
        <f t="shared" si="6"/>
        <v>673</v>
      </c>
      <c r="S62" s="9">
        <f t="shared" si="7"/>
        <v>64</v>
      </c>
      <c r="T62">
        <v>98</v>
      </c>
      <c r="U62">
        <v>177</v>
      </c>
      <c r="V62" s="7">
        <f t="shared" si="14"/>
        <v>137.5</v>
      </c>
      <c r="W62" s="7">
        <f t="shared" si="15"/>
        <v>79</v>
      </c>
      <c r="X62">
        <v>8</v>
      </c>
      <c r="Y62">
        <v>35</v>
      </c>
      <c r="Z62" s="6">
        <f t="shared" si="16"/>
        <v>21.5</v>
      </c>
      <c r="AA62" s="6">
        <f t="shared" si="17"/>
        <v>27</v>
      </c>
    </row>
    <row r="63" spans="2:27" ht="12.75">
      <c r="B63" s="3">
        <v>38.3000000000003</v>
      </c>
      <c r="C63" s="4">
        <v>13.3</v>
      </c>
      <c r="D63" s="23">
        <f t="shared" si="18"/>
        <v>-2.299999999999999</v>
      </c>
      <c r="E63" s="4">
        <v>24</v>
      </c>
      <c r="F63" s="6">
        <f t="shared" si="19"/>
        <v>18.65</v>
      </c>
      <c r="G63" s="6">
        <f t="shared" si="13"/>
        <v>10.7</v>
      </c>
      <c r="H63">
        <v>1.8</v>
      </c>
      <c r="I63">
        <v>15.6</v>
      </c>
      <c r="J63" s="12">
        <f t="shared" si="2"/>
        <v>8.7</v>
      </c>
      <c r="K63" s="12">
        <f t="shared" si="3"/>
        <v>13.799999999999999</v>
      </c>
      <c r="P63">
        <v>652</v>
      </c>
      <c r="Q63">
        <v>705</v>
      </c>
      <c r="R63" s="7">
        <f t="shared" si="6"/>
        <v>678.5</v>
      </c>
      <c r="S63" s="9">
        <f t="shared" si="7"/>
        <v>53</v>
      </c>
      <c r="T63">
        <v>98</v>
      </c>
      <c r="U63">
        <v>100</v>
      </c>
      <c r="V63" s="7">
        <f t="shared" si="14"/>
        <v>99</v>
      </c>
      <c r="W63" s="7">
        <f t="shared" si="15"/>
        <v>2</v>
      </c>
      <c r="X63">
        <v>8</v>
      </c>
      <c r="Y63">
        <v>35</v>
      </c>
      <c r="Z63" s="6">
        <f t="shared" si="16"/>
        <v>21.5</v>
      </c>
      <c r="AA63" s="6">
        <f t="shared" si="17"/>
        <v>27</v>
      </c>
    </row>
    <row r="64" spans="2:27" ht="12.75">
      <c r="B64" s="3">
        <v>36.0000000000002</v>
      </c>
      <c r="C64" s="5">
        <v>8.7</v>
      </c>
      <c r="D64" s="27">
        <f t="shared" si="18"/>
        <v>0</v>
      </c>
      <c r="E64" s="5">
        <v>21.7</v>
      </c>
      <c r="F64" s="6">
        <f t="shared" si="19"/>
        <v>15.2</v>
      </c>
      <c r="G64" s="6">
        <f t="shared" si="13"/>
        <v>13</v>
      </c>
      <c r="H64" s="5">
        <v>-3.9</v>
      </c>
      <c r="I64">
        <v>15.6</v>
      </c>
      <c r="J64" s="12">
        <f t="shared" si="2"/>
        <v>5.85</v>
      </c>
      <c r="K64" s="12">
        <f t="shared" si="3"/>
        <v>19.5</v>
      </c>
      <c r="P64">
        <v>399</v>
      </c>
      <c r="Q64">
        <v>705</v>
      </c>
      <c r="R64" s="7">
        <f t="shared" si="6"/>
        <v>552</v>
      </c>
      <c r="S64" s="9">
        <f t="shared" si="7"/>
        <v>306</v>
      </c>
      <c r="T64">
        <v>73</v>
      </c>
      <c r="U64">
        <v>177</v>
      </c>
      <c r="V64" s="7">
        <f t="shared" si="14"/>
        <v>125</v>
      </c>
      <c r="W64" s="7">
        <f t="shared" si="15"/>
        <v>104</v>
      </c>
      <c r="X64">
        <v>3</v>
      </c>
      <c r="Y64">
        <v>35</v>
      </c>
      <c r="Z64" s="6">
        <f t="shared" si="16"/>
        <v>19</v>
      </c>
      <c r="AA64" s="6">
        <f t="shared" si="17"/>
        <v>32</v>
      </c>
    </row>
    <row r="65" spans="2:27" ht="12.75">
      <c r="B65" s="3">
        <v>35.7000000000002</v>
      </c>
      <c r="C65" s="5">
        <v>9.6</v>
      </c>
      <c r="D65" s="27">
        <f t="shared" si="18"/>
        <v>0</v>
      </c>
      <c r="E65" s="5">
        <v>24</v>
      </c>
      <c r="F65" s="6">
        <f t="shared" si="19"/>
        <v>16.8</v>
      </c>
      <c r="G65" s="6">
        <f t="shared" si="13"/>
        <v>14.4</v>
      </c>
      <c r="H65" s="5">
        <v>1.3</v>
      </c>
      <c r="I65" s="5">
        <v>15.6</v>
      </c>
      <c r="J65" s="12">
        <f t="shared" si="2"/>
        <v>8.45</v>
      </c>
      <c r="K65" s="12">
        <f t="shared" si="3"/>
        <v>14.299999999999999</v>
      </c>
      <c r="P65">
        <v>373</v>
      </c>
      <c r="Q65">
        <v>705</v>
      </c>
      <c r="R65" s="7">
        <f t="shared" si="6"/>
        <v>539</v>
      </c>
      <c r="S65" s="9">
        <f t="shared" si="7"/>
        <v>332</v>
      </c>
      <c r="T65">
        <v>85</v>
      </c>
      <c r="U65">
        <v>100</v>
      </c>
      <c r="V65" s="7">
        <f t="shared" si="14"/>
        <v>92.5</v>
      </c>
      <c r="W65" s="7">
        <f t="shared" si="15"/>
        <v>15</v>
      </c>
      <c r="X65">
        <v>2</v>
      </c>
      <c r="Y65">
        <v>35</v>
      </c>
      <c r="Z65" s="6">
        <f t="shared" si="16"/>
        <v>18.5</v>
      </c>
      <c r="AA65" s="6">
        <f t="shared" si="17"/>
        <v>33</v>
      </c>
    </row>
    <row r="66" spans="2:27" ht="12.75">
      <c r="B66" s="3">
        <v>31.4000000000002</v>
      </c>
      <c r="C66" s="4">
        <v>11.6</v>
      </c>
      <c r="D66" s="23">
        <f t="shared" si="18"/>
        <v>-4</v>
      </c>
      <c r="E66" s="4">
        <v>18.4</v>
      </c>
      <c r="F66" s="6">
        <f t="shared" si="19"/>
        <v>15</v>
      </c>
      <c r="G66" s="6">
        <f t="shared" si="13"/>
        <v>6.799999999999999</v>
      </c>
      <c r="H66">
        <v>-0.3</v>
      </c>
      <c r="I66">
        <v>12.5</v>
      </c>
      <c r="J66" s="12">
        <f t="shared" si="2"/>
        <v>6.1</v>
      </c>
      <c r="K66" s="12">
        <f t="shared" si="3"/>
        <v>12.8</v>
      </c>
      <c r="P66">
        <v>373</v>
      </c>
      <c r="Q66">
        <v>705</v>
      </c>
      <c r="R66" s="7">
        <f t="shared" si="6"/>
        <v>539</v>
      </c>
      <c r="S66" s="9">
        <f t="shared" si="7"/>
        <v>332</v>
      </c>
      <c r="T66">
        <v>85</v>
      </c>
      <c r="U66">
        <v>177</v>
      </c>
      <c r="V66" s="7">
        <f t="shared" si="14"/>
        <v>131</v>
      </c>
      <c r="W66" s="7">
        <f t="shared" si="15"/>
        <v>92</v>
      </c>
      <c r="X66">
        <v>1</v>
      </c>
      <c r="Y66">
        <v>35</v>
      </c>
      <c r="Z66" s="6">
        <f t="shared" si="16"/>
        <v>18</v>
      </c>
      <c r="AA66" s="6">
        <f t="shared" si="17"/>
        <v>34</v>
      </c>
    </row>
    <row r="67" spans="2:27" ht="12.75">
      <c r="B67" s="3">
        <v>30.1000000000001</v>
      </c>
      <c r="C67" s="5">
        <v>9.6</v>
      </c>
      <c r="D67" s="27">
        <f t="shared" si="18"/>
        <v>0</v>
      </c>
      <c r="E67" s="5">
        <v>24.3</v>
      </c>
      <c r="F67" s="6">
        <f t="shared" si="19"/>
        <v>16.95</v>
      </c>
      <c r="G67" s="6">
        <f t="shared" si="13"/>
        <v>14.700000000000001</v>
      </c>
      <c r="H67" s="5">
        <v>1.3</v>
      </c>
      <c r="I67">
        <v>15.6</v>
      </c>
      <c r="J67" s="12">
        <f t="shared" si="2"/>
        <v>8.45</v>
      </c>
      <c r="K67" s="12">
        <f t="shared" si="3"/>
        <v>14.299999999999999</v>
      </c>
      <c r="P67">
        <v>503</v>
      </c>
      <c r="Q67">
        <v>705</v>
      </c>
      <c r="R67" s="7">
        <f t="shared" si="6"/>
        <v>604</v>
      </c>
      <c r="S67" s="9">
        <f t="shared" si="7"/>
        <v>202</v>
      </c>
      <c r="T67">
        <v>85</v>
      </c>
      <c r="U67">
        <v>100</v>
      </c>
      <c r="V67" s="7">
        <f t="shared" si="14"/>
        <v>92.5</v>
      </c>
      <c r="W67" s="7">
        <f t="shared" si="15"/>
        <v>15</v>
      </c>
      <c r="X67">
        <v>18</v>
      </c>
      <c r="Y67">
        <v>35</v>
      </c>
      <c r="Z67" s="6">
        <f t="shared" si="16"/>
        <v>26.5</v>
      </c>
      <c r="AA67" s="6">
        <f t="shared" si="17"/>
        <v>17</v>
      </c>
    </row>
    <row r="68" spans="2:27" ht="12.75">
      <c r="B68" s="3">
        <v>26.9000000000001</v>
      </c>
      <c r="C68" s="5">
        <v>9.6</v>
      </c>
      <c r="D68" s="27">
        <f t="shared" si="18"/>
        <v>0</v>
      </c>
      <c r="E68" s="5">
        <v>24.3</v>
      </c>
      <c r="F68" s="6">
        <f t="shared" si="19"/>
        <v>16.95</v>
      </c>
      <c r="G68" s="6">
        <f t="shared" si="13"/>
        <v>14.700000000000001</v>
      </c>
      <c r="H68" s="5">
        <v>1.3</v>
      </c>
      <c r="I68" s="5">
        <v>15.6</v>
      </c>
      <c r="J68" s="12">
        <f>AVERAGE(H68:I68)</f>
        <v>8.45</v>
      </c>
      <c r="K68" s="12">
        <f>SUM(I68,-H68)</f>
        <v>14.299999999999999</v>
      </c>
      <c r="P68">
        <v>373</v>
      </c>
      <c r="Q68">
        <v>705</v>
      </c>
      <c r="R68" s="7">
        <f>AVERAGE(P68:Q68)</f>
        <v>539</v>
      </c>
      <c r="S68" s="9">
        <f>SUM(Q68,-P68)</f>
        <v>332</v>
      </c>
      <c r="T68">
        <v>85</v>
      </c>
      <c r="U68">
        <v>100</v>
      </c>
      <c r="V68" s="7">
        <f t="shared" si="14"/>
        <v>92.5</v>
      </c>
      <c r="W68" s="7">
        <f t="shared" si="15"/>
        <v>15</v>
      </c>
      <c r="X68">
        <v>8</v>
      </c>
      <c r="Y68">
        <v>35</v>
      </c>
      <c r="Z68" s="6">
        <f t="shared" si="16"/>
        <v>21.5</v>
      </c>
      <c r="AA68" s="6">
        <f t="shared" si="17"/>
        <v>27</v>
      </c>
    </row>
    <row r="69" spans="2:27" ht="12.75">
      <c r="B69" s="3">
        <v>25.4000000000001</v>
      </c>
      <c r="C69" s="4">
        <v>12.2</v>
      </c>
      <c r="D69" s="27">
        <f t="shared" si="18"/>
        <v>0</v>
      </c>
      <c r="E69" s="4">
        <v>25.9</v>
      </c>
      <c r="F69" s="6">
        <f t="shared" si="19"/>
        <v>19.049999999999997</v>
      </c>
      <c r="G69" s="6">
        <f t="shared" si="13"/>
        <v>13.7</v>
      </c>
      <c r="H69">
        <v>1.8</v>
      </c>
      <c r="I69">
        <v>20.3</v>
      </c>
      <c r="J69" s="12">
        <f>AVERAGE(H69:I69)</f>
        <v>11.05</v>
      </c>
      <c r="K69" s="12">
        <f>SUM(I69,-H69)</f>
        <v>18.5</v>
      </c>
      <c r="N69" s="10"/>
      <c r="P69">
        <v>652</v>
      </c>
      <c r="Q69">
        <v>705</v>
      </c>
      <c r="R69" s="7">
        <f>AVERAGE(P69:Q69)</f>
        <v>678.5</v>
      </c>
      <c r="S69" s="9">
        <f>SUM(Q69,-P69)</f>
        <v>53</v>
      </c>
      <c r="T69">
        <v>98</v>
      </c>
      <c r="U69">
        <v>177</v>
      </c>
      <c r="V69" s="7">
        <f t="shared" si="14"/>
        <v>137.5</v>
      </c>
      <c r="W69" s="7">
        <f t="shared" si="15"/>
        <v>79</v>
      </c>
      <c r="X69">
        <v>2</v>
      </c>
      <c r="Y69">
        <v>35</v>
      </c>
      <c r="Z69" s="6">
        <f t="shared" si="16"/>
        <v>18.5</v>
      </c>
      <c r="AA69" s="6">
        <f t="shared" si="17"/>
        <v>33</v>
      </c>
    </row>
    <row r="70" spans="2:27" ht="12.75">
      <c r="B70" s="3">
        <v>23.6</v>
      </c>
      <c r="C70" s="4">
        <v>9.6</v>
      </c>
      <c r="D70" s="27">
        <f t="shared" si="18"/>
        <v>0</v>
      </c>
      <c r="E70" s="4">
        <v>21.7</v>
      </c>
      <c r="F70" s="6">
        <f t="shared" si="19"/>
        <v>15.649999999999999</v>
      </c>
      <c r="G70" s="6">
        <f t="shared" si="13"/>
        <v>12.1</v>
      </c>
      <c r="H70" s="4">
        <v>1.3</v>
      </c>
      <c r="I70">
        <v>15.6</v>
      </c>
      <c r="J70" s="12">
        <f>AVERAGE(H70:I70)</f>
        <v>8.45</v>
      </c>
      <c r="K70" s="12">
        <f>SUM(I70,-H70)</f>
        <v>14.299999999999999</v>
      </c>
      <c r="P70">
        <v>399</v>
      </c>
      <c r="Q70">
        <v>705</v>
      </c>
      <c r="R70" s="7">
        <f>AVERAGE(P70:Q70)</f>
        <v>552</v>
      </c>
      <c r="S70" s="9">
        <f>SUM(Q70,-P70)</f>
        <v>306</v>
      </c>
      <c r="T70">
        <v>73</v>
      </c>
      <c r="U70">
        <v>100</v>
      </c>
      <c r="V70" s="7">
        <f t="shared" si="14"/>
        <v>86.5</v>
      </c>
      <c r="W70" s="7">
        <f t="shared" si="15"/>
        <v>27</v>
      </c>
      <c r="X70">
        <v>2</v>
      </c>
      <c r="Y70">
        <v>35</v>
      </c>
      <c r="Z70" s="6">
        <f t="shared" si="16"/>
        <v>18.5</v>
      </c>
      <c r="AA70" s="6">
        <f t="shared" si="17"/>
        <v>33</v>
      </c>
    </row>
    <row r="71" spans="1:27" s="10" customFormat="1" ht="12.75">
      <c r="A71" s="22"/>
      <c r="B71" s="11">
        <v>19.4</v>
      </c>
      <c r="C71" s="15">
        <v>8.7</v>
      </c>
      <c r="D71" s="27">
        <f t="shared" si="18"/>
        <v>0</v>
      </c>
      <c r="E71" s="15">
        <v>25.9</v>
      </c>
      <c r="F71" s="12">
        <f t="shared" si="19"/>
        <v>17.299999999999997</v>
      </c>
      <c r="G71" s="12">
        <f t="shared" si="13"/>
        <v>17.2</v>
      </c>
      <c r="H71" s="15">
        <v>-3.9</v>
      </c>
      <c r="I71" s="15">
        <v>20.3</v>
      </c>
      <c r="J71" s="12">
        <f>AVERAGE(H71:I71)</f>
        <v>8.200000000000001</v>
      </c>
      <c r="K71" s="12">
        <f>SUM(I71,-H71)</f>
        <v>24.2</v>
      </c>
      <c r="L71" s="15"/>
      <c r="P71" s="10">
        <v>193</v>
      </c>
      <c r="Q71" s="10">
        <v>705</v>
      </c>
      <c r="R71" s="13">
        <f>AVERAGE(P71:Q71)</f>
        <v>449</v>
      </c>
      <c r="S71" s="14">
        <f>SUM(Q71,-P71)</f>
        <v>512</v>
      </c>
      <c r="T71" s="10">
        <v>46</v>
      </c>
      <c r="U71" s="10">
        <v>177</v>
      </c>
      <c r="V71" s="13">
        <f t="shared" si="14"/>
        <v>111.5</v>
      </c>
      <c r="W71" s="13">
        <f t="shared" si="15"/>
        <v>131</v>
      </c>
      <c r="X71" s="10">
        <v>0</v>
      </c>
      <c r="Y71" s="10">
        <v>35</v>
      </c>
      <c r="Z71" s="12">
        <f t="shared" si="16"/>
        <v>17.5</v>
      </c>
      <c r="AA71" s="12">
        <f t="shared" si="17"/>
        <v>35</v>
      </c>
    </row>
    <row r="72" spans="1:27" s="10" customFormat="1" ht="12.75">
      <c r="A72" s="22"/>
      <c r="B72" s="11"/>
      <c r="C72" s="15"/>
      <c r="D72" s="27"/>
      <c r="E72" s="15"/>
      <c r="F72" s="12"/>
      <c r="G72" s="12"/>
      <c r="H72" s="15"/>
      <c r="I72" s="15"/>
      <c r="J72" s="12"/>
      <c r="K72" s="12"/>
      <c r="L72" s="15"/>
      <c r="R72" s="13"/>
      <c r="S72" s="14"/>
      <c r="V72" s="13"/>
      <c r="W72" s="13"/>
      <c r="Z72" s="12"/>
      <c r="AA72" s="12"/>
    </row>
    <row r="73" spans="2:7" ht="12.75">
      <c r="B73" s="17" t="s">
        <v>74</v>
      </c>
      <c r="C73" s="4"/>
      <c r="D73" s="27"/>
      <c r="E73" s="4"/>
      <c r="F73" s="4"/>
      <c r="G73" s="4"/>
    </row>
    <row r="74" spans="2:27" ht="12.75">
      <c r="B74" s="3">
        <v>190.7</v>
      </c>
      <c r="C74">
        <v>8.7</v>
      </c>
      <c r="E74">
        <v>21.7</v>
      </c>
      <c r="F74" s="6">
        <f aca="true" t="shared" si="20" ref="F74:F101">AVERAGE(C74:E74)</f>
        <v>15.2</v>
      </c>
      <c r="G74" s="6">
        <f aca="true" t="shared" si="21" ref="G74:G101">SUM(E74,-C74)</f>
        <v>13</v>
      </c>
      <c r="H74">
        <v>-3.9</v>
      </c>
      <c r="I74">
        <v>15.6</v>
      </c>
      <c r="J74" s="12">
        <f aca="true" t="shared" si="22" ref="J74:J98">AVERAGE(H74:I74)</f>
        <v>5.85</v>
      </c>
      <c r="K74" s="12">
        <f aca="true" t="shared" si="23" ref="K74:K101">SUM(I74,-H74)</f>
        <v>19.5</v>
      </c>
      <c r="M74" t="s">
        <v>24</v>
      </c>
      <c r="P74">
        <v>399</v>
      </c>
      <c r="Q74">
        <v>705</v>
      </c>
      <c r="R74" s="7">
        <f aca="true" t="shared" si="24" ref="R74:R98">AVERAGE(P74:Q74)</f>
        <v>552</v>
      </c>
      <c r="S74" s="9">
        <f aca="true" t="shared" si="25" ref="S74:S98">SUM(Q74,-P74)</f>
        <v>306</v>
      </c>
      <c r="T74">
        <v>73</v>
      </c>
      <c r="U74">
        <v>177</v>
      </c>
      <c r="V74" s="7">
        <f aca="true" t="shared" si="26" ref="V74:V101">AVERAGE(T74:U74)</f>
        <v>125</v>
      </c>
      <c r="W74" s="7">
        <f aca="true" t="shared" si="27" ref="W74:W101">SUM(U74,-T74)</f>
        <v>104</v>
      </c>
      <c r="X74">
        <v>2</v>
      </c>
      <c r="Y74">
        <v>35</v>
      </c>
      <c r="Z74" s="6">
        <f aca="true" t="shared" si="28" ref="Z74:Z101">AVERAGE(X74:Y74)</f>
        <v>18.5</v>
      </c>
      <c r="AA74" s="6">
        <f aca="true" t="shared" si="29" ref="AA74:AA101">SUM(Y74,-X74)</f>
        <v>33</v>
      </c>
    </row>
    <row r="75" spans="2:27" ht="12.75">
      <c r="B75" s="3">
        <v>181.5</v>
      </c>
      <c r="C75">
        <v>9.6</v>
      </c>
      <c r="E75">
        <v>21.7</v>
      </c>
      <c r="F75" s="6">
        <f t="shared" si="20"/>
        <v>15.649999999999999</v>
      </c>
      <c r="G75" s="6">
        <f t="shared" si="21"/>
        <v>12.1</v>
      </c>
      <c r="H75">
        <v>1.3</v>
      </c>
      <c r="I75">
        <v>15.6</v>
      </c>
      <c r="J75" s="12">
        <f t="shared" si="22"/>
        <v>8.45</v>
      </c>
      <c r="K75" s="12">
        <f t="shared" si="23"/>
        <v>14.299999999999999</v>
      </c>
      <c r="P75">
        <v>399</v>
      </c>
      <c r="Q75">
        <v>705</v>
      </c>
      <c r="R75" s="7">
        <f t="shared" si="24"/>
        <v>552</v>
      </c>
      <c r="S75" s="9">
        <f t="shared" si="25"/>
        <v>306</v>
      </c>
      <c r="T75">
        <v>73</v>
      </c>
      <c r="U75">
        <v>100</v>
      </c>
      <c r="V75" s="7">
        <f t="shared" si="26"/>
        <v>86.5</v>
      </c>
      <c r="W75" s="7">
        <f t="shared" si="27"/>
        <v>27</v>
      </c>
      <c r="X75">
        <v>2</v>
      </c>
      <c r="Y75">
        <v>35</v>
      </c>
      <c r="Z75" s="6">
        <f t="shared" si="28"/>
        <v>18.5</v>
      </c>
      <c r="AA75" s="6">
        <f t="shared" si="29"/>
        <v>33</v>
      </c>
    </row>
    <row r="76" spans="2:27" ht="12.75">
      <c r="B76" s="3">
        <v>165.400000000002</v>
      </c>
      <c r="C76" s="5">
        <v>12.2</v>
      </c>
      <c r="D76" s="27"/>
      <c r="E76" s="5">
        <v>18.4</v>
      </c>
      <c r="F76" s="6">
        <f t="shared" si="20"/>
        <v>15.299999999999999</v>
      </c>
      <c r="G76" s="6">
        <f t="shared" si="21"/>
        <v>6.199999999999999</v>
      </c>
      <c r="H76" s="5">
        <v>1.8</v>
      </c>
      <c r="I76">
        <v>12.5</v>
      </c>
      <c r="J76" s="12">
        <f t="shared" si="22"/>
        <v>7.15</v>
      </c>
      <c r="K76" s="12">
        <f t="shared" si="23"/>
        <v>10.7</v>
      </c>
      <c r="P76">
        <v>652</v>
      </c>
      <c r="Q76">
        <v>705</v>
      </c>
      <c r="R76" s="7">
        <f t="shared" si="24"/>
        <v>678.5</v>
      </c>
      <c r="S76" s="9">
        <f t="shared" si="25"/>
        <v>53</v>
      </c>
      <c r="T76">
        <v>68</v>
      </c>
      <c r="U76">
        <v>100</v>
      </c>
      <c r="V76" s="7">
        <f t="shared" si="26"/>
        <v>84</v>
      </c>
      <c r="W76" s="7">
        <f t="shared" si="27"/>
        <v>32</v>
      </c>
      <c r="X76">
        <v>3</v>
      </c>
      <c r="Y76">
        <v>35</v>
      </c>
      <c r="Z76" s="6">
        <f t="shared" si="28"/>
        <v>19</v>
      </c>
      <c r="AA76" s="6">
        <f t="shared" si="29"/>
        <v>32</v>
      </c>
    </row>
    <row r="77" spans="2:27" ht="12.75">
      <c r="B77" s="3">
        <v>165</v>
      </c>
      <c r="C77" s="5">
        <v>11</v>
      </c>
      <c r="D77" s="27"/>
      <c r="E77" s="5">
        <v>21.7</v>
      </c>
      <c r="F77" s="6">
        <f t="shared" si="20"/>
        <v>16.35</v>
      </c>
      <c r="G77" s="6">
        <f t="shared" si="21"/>
        <v>10.7</v>
      </c>
      <c r="H77" s="5">
        <v>1.7</v>
      </c>
      <c r="I77">
        <v>15.6</v>
      </c>
      <c r="J77" s="12">
        <f t="shared" si="22"/>
        <v>8.65</v>
      </c>
      <c r="K77" s="12">
        <f t="shared" si="23"/>
        <v>13.9</v>
      </c>
      <c r="P77">
        <v>361</v>
      </c>
      <c r="Q77">
        <v>705</v>
      </c>
      <c r="R77" s="7">
        <f t="shared" si="24"/>
        <v>533</v>
      </c>
      <c r="S77" s="9">
        <f t="shared" si="25"/>
        <v>344</v>
      </c>
      <c r="T77">
        <v>68</v>
      </c>
      <c r="U77">
        <v>100</v>
      </c>
      <c r="V77" s="7">
        <f t="shared" si="26"/>
        <v>84</v>
      </c>
      <c r="W77" s="7">
        <f t="shared" si="27"/>
        <v>32</v>
      </c>
      <c r="X77">
        <v>2</v>
      </c>
      <c r="Y77">
        <v>35</v>
      </c>
      <c r="Z77" s="6">
        <f t="shared" si="28"/>
        <v>18.5</v>
      </c>
      <c r="AA77" s="6">
        <f t="shared" si="29"/>
        <v>33</v>
      </c>
    </row>
    <row r="78" spans="2:27" ht="14.25" customHeight="1">
      <c r="B78" s="3">
        <v>162.600000000002</v>
      </c>
      <c r="C78" s="4">
        <v>11.6</v>
      </c>
      <c r="D78" s="27"/>
      <c r="E78" s="4">
        <v>18.4</v>
      </c>
      <c r="F78" s="6">
        <f t="shared" si="20"/>
        <v>15</v>
      </c>
      <c r="G78" s="6">
        <f t="shared" si="21"/>
        <v>6.799999999999999</v>
      </c>
      <c r="H78">
        <v>1.3</v>
      </c>
      <c r="I78">
        <v>12.5</v>
      </c>
      <c r="J78" s="12">
        <f t="shared" si="22"/>
        <v>6.9</v>
      </c>
      <c r="K78" s="12">
        <f t="shared" si="23"/>
        <v>11.2</v>
      </c>
      <c r="P78">
        <v>373</v>
      </c>
      <c r="Q78">
        <v>705</v>
      </c>
      <c r="R78" s="7">
        <f t="shared" si="24"/>
        <v>539</v>
      </c>
      <c r="S78" s="9">
        <f t="shared" si="25"/>
        <v>332</v>
      </c>
      <c r="T78">
        <v>68</v>
      </c>
      <c r="U78">
        <v>100</v>
      </c>
      <c r="V78" s="7">
        <f t="shared" si="26"/>
        <v>84</v>
      </c>
      <c r="W78" s="7">
        <f t="shared" si="27"/>
        <v>32</v>
      </c>
      <c r="X78">
        <v>8</v>
      </c>
      <c r="Y78">
        <v>35</v>
      </c>
      <c r="Z78" s="6">
        <f t="shared" si="28"/>
        <v>21.5</v>
      </c>
      <c r="AA78" s="6">
        <f t="shared" si="29"/>
        <v>27</v>
      </c>
    </row>
    <row r="79" spans="2:27" ht="12.75">
      <c r="B79" s="3">
        <v>133.100000000002</v>
      </c>
      <c r="C79" s="4">
        <v>13.3</v>
      </c>
      <c r="D79" s="27"/>
      <c r="E79" s="4">
        <v>21.7</v>
      </c>
      <c r="F79" s="6">
        <f t="shared" si="20"/>
        <v>17.5</v>
      </c>
      <c r="G79" s="6">
        <f t="shared" si="21"/>
        <v>8.399999999999999</v>
      </c>
      <c r="H79">
        <v>-0.1</v>
      </c>
      <c r="I79">
        <v>15.6</v>
      </c>
      <c r="J79" s="12">
        <f t="shared" si="22"/>
        <v>7.75</v>
      </c>
      <c r="K79" s="12">
        <f t="shared" si="23"/>
        <v>15.7</v>
      </c>
      <c r="P79">
        <v>201</v>
      </c>
      <c r="Q79">
        <v>705</v>
      </c>
      <c r="R79" s="7">
        <f t="shared" si="24"/>
        <v>453</v>
      </c>
      <c r="S79" s="9">
        <f t="shared" si="25"/>
        <v>504</v>
      </c>
      <c r="T79">
        <v>46</v>
      </c>
      <c r="U79">
        <v>177</v>
      </c>
      <c r="V79" s="7">
        <f t="shared" si="26"/>
        <v>111.5</v>
      </c>
      <c r="W79" s="7">
        <f t="shared" si="27"/>
        <v>131</v>
      </c>
      <c r="X79">
        <v>2</v>
      </c>
      <c r="Y79">
        <v>35</v>
      </c>
      <c r="Z79" s="6">
        <f t="shared" si="28"/>
        <v>18.5</v>
      </c>
      <c r="AA79" s="6">
        <f t="shared" si="29"/>
        <v>33</v>
      </c>
    </row>
    <row r="80" spans="2:27" ht="12.75">
      <c r="B80" s="3">
        <v>122.400000000001</v>
      </c>
      <c r="C80" s="5">
        <v>11.6</v>
      </c>
      <c r="D80" s="27"/>
      <c r="E80" s="5">
        <v>18.4</v>
      </c>
      <c r="F80" s="6">
        <f t="shared" si="20"/>
        <v>15</v>
      </c>
      <c r="G80" s="6">
        <f t="shared" si="21"/>
        <v>6.799999999999999</v>
      </c>
      <c r="H80" s="5">
        <v>-0.3</v>
      </c>
      <c r="I80" s="5">
        <v>12.5</v>
      </c>
      <c r="J80" s="12">
        <f t="shared" si="22"/>
        <v>6.1</v>
      </c>
      <c r="K80" s="12">
        <f t="shared" si="23"/>
        <v>12.8</v>
      </c>
      <c r="P80">
        <v>373</v>
      </c>
      <c r="Q80">
        <v>705</v>
      </c>
      <c r="R80" s="7">
        <f t="shared" si="24"/>
        <v>539</v>
      </c>
      <c r="S80" s="9">
        <f t="shared" si="25"/>
        <v>332</v>
      </c>
      <c r="T80">
        <v>57</v>
      </c>
      <c r="U80">
        <v>177</v>
      </c>
      <c r="V80" s="7">
        <f t="shared" si="26"/>
        <v>117</v>
      </c>
      <c r="W80" s="7">
        <f t="shared" si="27"/>
        <v>120</v>
      </c>
      <c r="X80">
        <v>2</v>
      </c>
      <c r="Y80">
        <v>35</v>
      </c>
      <c r="Z80" s="6">
        <f t="shared" si="28"/>
        <v>18.5</v>
      </c>
      <c r="AA80" s="6">
        <f t="shared" si="29"/>
        <v>33</v>
      </c>
    </row>
    <row r="81" spans="2:27" ht="12.75">
      <c r="B81" s="3">
        <v>111.200000000001</v>
      </c>
      <c r="C81" s="4">
        <v>11.6</v>
      </c>
      <c r="D81" s="27"/>
      <c r="E81" s="4">
        <v>18.4</v>
      </c>
      <c r="F81" s="6">
        <f t="shared" si="20"/>
        <v>15</v>
      </c>
      <c r="G81" s="6">
        <f t="shared" si="21"/>
        <v>6.799999999999999</v>
      </c>
      <c r="H81">
        <v>1.3</v>
      </c>
      <c r="I81">
        <v>12.5</v>
      </c>
      <c r="J81" s="12">
        <f t="shared" si="22"/>
        <v>6.9</v>
      </c>
      <c r="K81" s="12">
        <f t="shared" si="23"/>
        <v>11.2</v>
      </c>
      <c r="P81">
        <v>373</v>
      </c>
      <c r="Q81">
        <v>705</v>
      </c>
      <c r="R81" s="7">
        <f t="shared" si="24"/>
        <v>539</v>
      </c>
      <c r="S81" s="9">
        <f t="shared" si="25"/>
        <v>332</v>
      </c>
      <c r="T81">
        <v>68</v>
      </c>
      <c r="U81">
        <v>100</v>
      </c>
      <c r="V81" s="7">
        <f t="shared" si="26"/>
        <v>84</v>
      </c>
      <c r="W81" s="7">
        <f t="shared" si="27"/>
        <v>32</v>
      </c>
      <c r="X81">
        <v>8</v>
      </c>
      <c r="Y81">
        <v>35</v>
      </c>
      <c r="Z81" s="6">
        <f t="shared" si="28"/>
        <v>21.5</v>
      </c>
      <c r="AA81" s="6">
        <f t="shared" si="29"/>
        <v>27</v>
      </c>
    </row>
    <row r="82" spans="2:27" ht="12.75">
      <c r="B82" s="3">
        <v>106.200000000001</v>
      </c>
      <c r="C82" s="5">
        <v>11.6</v>
      </c>
      <c r="D82" s="27"/>
      <c r="E82" s="5">
        <v>18.4</v>
      </c>
      <c r="F82" s="6">
        <f t="shared" si="20"/>
        <v>15</v>
      </c>
      <c r="G82" s="6">
        <f t="shared" si="21"/>
        <v>6.799999999999999</v>
      </c>
      <c r="H82" s="5">
        <v>1.3</v>
      </c>
      <c r="I82">
        <v>12.5</v>
      </c>
      <c r="J82" s="12">
        <f t="shared" si="22"/>
        <v>6.9</v>
      </c>
      <c r="K82" s="12">
        <f t="shared" si="23"/>
        <v>11.2</v>
      </c>
      <c r="P82">
        <v>373</v>
      </c>
      <c r="Q82">
        <v>705</v>
      </c>
      <c r="R82" s="7">
        <f t="shared" si="24"/>
        <v>539</v>
      </c>
      <c r="S82" s="9">
        <f t="shared" si="25"/>
        <v>332</v>
      </c>
      <c r="T82">
        <v>68</v>
      </c>
      <c r="U82">
        <v>100</v>
      </c>
      <c r="V82" s="7">
        <f t="shared" si="26"/>
        <v>84</v>
      </c>
      <c r="W82" s="7">
        <f t="shared" si="27"/>
        <v>32</v>
      </c>
      <c r="X82">
        <v>8</v>
      </c>
      <c r="Y82">
        <v>35</v>
      </c>
      <c r="Z82" s="6">
        <f t="shared" si="28"/>
        <v>21.5</v>
      </c>
      <c r="AA82" s="6">
        <f t="shared" si="29"/>
        <v>27</v>
      </c>
    </row>
    <row r="83" spans="2:27" ht="12.75">
      <c r="B83" s="3">
        <v>74.8000000000008</v>
      </c>
      <c r="C83" s="4">
        <v>9.6</v>
      </c>
      <c r="D83" s="27"/>
      <c r="E83" s="4">
        <v>21.7</v>
      </c>
      <c r="F83" s="6">
        <f t="shared" si="20"/>
        <v>15.649999999999999</v>
      </c>
      <c r="G83" s="6">
        <f t="shared" si="21"/>
        <v>12.1</v>
      </c>
      <c r="H83">
        <v>1.3</v>
      </c>
      <c r="I83">
        <v>15.6</v>
      </c>
      <c r="J83" s="12">
        <f t="shared" si="22"/>
        <v>8.45</v>
      </c>
      <c r="K83" s="12">
        <f t="shared" si="23"/>
        <v>14.299999999999999</v>
      </c>
      <c r="P83">
        <v>193</v>
      </c>
      <c r="Q83">
        <v>705</v>
      </c>
      <c r="R83" s="7">
        <f t="shared" si="24"/>
        <v>449</v>
      </c>
      <c r="S83" s="9">
        <f t="shared" si="25"/>
        <v>512</v>
      </c>
      <c r="T83">
        <v>46</v>
      </c>
      <c r="U83">
        <v>100</v>
      </c>
      <c r="V83" s="7">
        <f t="shared" si="26"/>
        <v>73</v>
      </c>
      <c r="W83" s="7">
        <f t="shared" si="27"/>
        <v>54</v>
      </c>
      <c r="X83">
        <v>2</v>
      </c>
      <c r="Y83">
        <v>35</v>
      </c>
      <c r="Z83" s="6">
        <f t="shared" si="28"/>
        <v>18.5</v>
      </c>
      <c r="AA83" s="6">
        <f t="shared" si="29"/>
        <v>33</v>
      </c>
    </row>
    <row r="84" spans="2:27" ht="12.75">
      <c r="B84" s="3">
        <v>66.4000000000007</v>
      </c>
      <c r="C84" s="5">
        <v>7.6</v>
      </c>
      <c r="D84" s="27"/>
      <c r="E84" s="5">
        <v>21.7</v>
      </c>
      <c r="F84" s="6">
        <f t="shared" si="20"/>
        <v>14.649999999999999</v>
      </c>
      <c r="G84" s="6">
        <f t="shared" si="21"/>
        <v>14.1</v>
      </c>
      <c r="H84" s="5">
        <v>-7.3</v>
      </c>
      <c r="I84">
        <v>15.6</v>
      </c>
      <c r="J84" s="12">
        <f t="shared" si="22"/>
        <v>4.15</v>
      </c>
      <c r="K84" s="12">
        <f t="shared" si="23"/>
        <v>22.9</v>
      </c>
      <c r="P84">
        <v>373</v>
      </c>
      <c r="Q84">
        <v>705</v>
      </c>
      <c r="R84" s="7">
        <f t="shared" si="24"/>
        <v>539</v>
      </c>
      <c r="S84" s="9">
        <f t="shared" si="25"/>
        <v>332</v>
      </c>
      <c r="T84">
        <v>85</v>
      </c>
      <c r="U84">
        <v>177</v>
      </c>
      <c r="V84" s="7">
        <f t="shared" si="26"/>
        <v>131</v>
      </c>
      <c r="W84" s="7">
        <f t="shared" si="27"/>
        <v>92</v>
      </c>
      <c r="X84">
        <v>8</v>
      </c>
      <c r="Y84">
        <v>35</v>
      </c>
      <c r="Z84" s="6">
        <f t="shared" si="28"/>
        <v>21.5</v>
      </c>
      <c r="AA84" s="6">
        <f t="shared" si="29"/>
        <v>27</v>
      </c>
    </row>
    <row r="85" spans="2:27" ht="12.75">
      <c r="B85" s="3">
        <v>63.6000000000006</v>
      </c>
      <c r="C85" s="5">
        <v>13.3</v>
      </c>
      <c r="D85" s="27"/>
      <c r="E85" s="5">
        <v>24</v>
      </c>
      <c r="F85" s="6">
        <f t="shared" si="20"/>
        <v>18.65</v>
      </c>
      <c r="G85" s="6">
        <f t="shared" si="21"/>
        <v>10.7</v>
      </c>
      <c r="H85" s="5">
        <v>1.3</v>
      </c>
      <c r="I85">
        <v>15.6</v>
      </c>
      <c r="J85" s="12">
        <f t="shared" si="22"/>
        <v>8.45</v>
      </c>
      <c r="K85" s="12">
        <f t="shared" si="23"/>
        <v>14.299999999999999</v>
      </c>
      <c r="P85">
        <v>279</v>
      </c>
      <c r="Q85">
        <v>705</v>
      </c>
      <c r="R85" s="7">
        <f t="shared" si="24"/>
        <v>492</v>
      </c>
      <c r="S85" s="9">
        <f t="shared" si="25"/>
        <v>426</v>
      </c>
      <c r="T85">
        <v>60</v>
      </c>
      <c r="U85">
        <v>100</v>
      </c>
      <c r="V85" s="7">
        <f t="shared" si="26"/>
        <v>80</v>
      </c>
      <c r="W85" s="7">
        <f t="shared" si="27"/>
        <v>40</v>
      </c>
      <c r="X85">
        <v>3</v>
      </c>
      <c r="Y85">
        <v>35</v>
      </c>
      <c r="Z85" s="6">
        <f t="shared" si="28"/>
        <v>19</v>
      </c>
      <c r="AA85" s="6">
        <f t="shared" si="29"/>
        <v>32</v>
      </c>
    </row>
    <row r="86" spans="2:27" ht="12.75">
      <c r="B86" s="3">
        <v>61.4000000000006</v>
      </c>
      <c r="C86" s="4">
        <v>3.1</v>
      </c>
      <c r="D86" s="27"/>
      <c r="E86" s="4">
        <v>21.7</v>
      </c>
      <c r="F86" s="6">
        <f t="shared" si="20"/>
        <v>12.4</v>
      </c>
      <c r="G86" s="6">
        <f t="shared" si="21"/>
        <v>18.599999999999998</v>
      </c>
      <c r="H86">
        <v>-12</v>
      </c>
      <c r="I86">
        <v>15.6</v>
      </c>
      <c r="J86" s="12">
        <f t="shared" si="22"/>
        <v>1.7999999999999998</v>
      </c>
      <c r="K86" s="12">
        <f t="shared" si="23"/>
        <v>27.6</v>
      </c>
      <c r="P86">
        <v>193</v>
      </c>
      <c r="Q86">
        <v>705</v>
      </c>
      <c r="R86" s="7">
        <f t="shared" si="24"/>
        <v>449</v>
      </c>
      <c r="S86" s="9">
        <f t="shared" si="25"/>
        <v>512</v>
      </c>
      <c r="T86">
        <v>46</v>
      </c>
      <c r="U86">
        <v>177</v>
      </c>
      <c r="V86" s="7">
        <f t="shared" si="26"/>
        <v>111.5</v>
      </c>
      <c r="W86" s="7">
        <f t="shared" si="27"/>
        <v>131</v>
      </c>
      <c r="X86">
        <v>2</v>
      </c>
      <c r="Y86">
        <v>35</v>
      </c>
      <c r="Z86" s="6">
        <f t="shared" si="28"/>
        <v>18.5</v>
      </c>
      <c r="AA86" s="6">
        <f t="shared" si="29"/>
        <v>33</v>
      </c>
    </row>
    <row r="87" spans="2:27" ht="12.75">
      <c r="B87" s="3">
        <v>57.5000000000005</v>
      </c>
      <c r="C87" s="5">
        <v>3.1</v>
      </c>
      <c r="D87" s="27"/>
      <c r="E87" s="5">
        <v>24</v>
      </c>
      <c r="F87" s="6">
        <f t="shared" si="20"/>
        <v>13.55</v>
      </c>
      <c r="G87" s="6">
        <f t="shared" si="21"/>
        <v>20.9</v>
      </c>
      <c r="H87" s="5">
        <v>-9.5</v>
      </c>
      <c r="I87">
        <v>16.7</v>
      </c>
      <c r="J87" s="12">
        <f t="shared" si="22"/>
        <v>3.5999999999999996</v>
      </c>
      <c r="K87" s="12">
        <f t="shared" si="23"/>
        <v>26.2</v>
      </c>
      <c r="P87">
        <v>641</v>
      </c>
      <c r="Q87">
        <v>705</v>
      </c>
      <c r="R87" s="7">
        <f t="shared" si="24"/>
        <v>673</v>
      </c>
      <c r="S87" s="9">
        <f t="shared" si="25"/>
        <v>64</v>
      </c>
      <c r="T87">
        <v>98</v>
      </c>
      <c r="U87">
        <v>177</v>
      </c>
      <c r="V87" s="7">
        <f t="shared" si="26"/>
        <v>137.5</v>
      </c>
      <c r="W87" s="7">
        <f t="shared" si="27"/>
        <v>79</v>
      </c>
      <c r="X87">
        <v>2</v>
      </c>
      <c r="Y87">
        <v>35</v>
      </c>
      <c r="Z87" s="6">
        <f t="shared" si="28"/>
        <v>18.5</v>
      </c>
      <c r="AA87" s="6">
        <f t="shared" si="29"/>
        <v>33</v>
      </c>
    </row>
    <row r="88" spans="2:27" ht="12.75">
      <c r="B88" s="3">
        <v>52.0000000000004</v>
      </c>
      <c r="C88" s="4">
        <v>11</v>
      </c>
      <c r="D88" s="27"/>
      <c r="E88" s="4">
        <v>24.3</v>
      </c>
      <c r="F88" s="6">
        <f t="shared" si="20"/>
        <v>17.65</v>
      </c>
      <c r="G88" s="6">
        <f t="shared" si="21"/>
        <v>13.3</v>
      </c>
      <c r="H88">
        <v>1.7</v>
      </c>
      <c r="I88">
        <v>19.2</v>
      </c>
      <c r="J88" s="12">
        <f t="shared" si="22"/>
        <v>10.45</v>
      </c>
      <c r="K88" s="12">
        <f t="shared" si="23"/>
        <v>17.5</v>
      </c>
      <c r="P88">
        <v>373</v>
      </c>
      <c r="Q88">
        <v>705</v>
      </c>
      <c r="R88" s="7">
        <f t="shared" si="24"/>
        <v>539</v>
      </c>
      <c r="S88" s="9">
        <f t="shared" si="25"/>
        <v>332</v>
      </c>
      <c r="T88">
        <v>85</v>
      </c>
      <c r="U88">
        <v>177</v>
      </c>
      <c r="V88" s="7">
        <f t="shared" si="26"/>
        <v>131</v>
      </c>
      <c r="W88" s="7">
        <f t="shared" si="27"/>
        <v>92</v>
      </c>
      <c r="X88">
        <v>8</v>
      </c>
      <c r="Y88">
        <v>35</v>
      </c>
      <c r="Z88" s="6">
        <f t="shared" si="28"/>
        <v>21.5</v>
      </c>
      <c r="AA88" s="6">
        <f t="shared" si="29"/>
        <v>27</v>
      </c>
    </row>
    <row r="89" spans="2:27" ht="12.75">
      <c r="B89" s="3">
        <v>49.1000000000004</v>
      </c>
      <c r="C89" s="5">
        <v>8.7</v>
      </c>
      <c r="D89" s="27"/>
      <c r="E89" s="5">
        <v>24</v>
      </c>
      <c r="F89" s="6">
        <f t="shared" si="20"/>
        <v>16.35</v>
      </c>
      <c r="G89" s="6">
        <f t="shared" si="21"/>
        <v>15.3</v>
      </c>
      <c r="H89" s="5">
        <v>-3.9</v>
      </c>
      <c r="I89">
        <v>16.7</v>
      </c>
      <c r="J89" s="12">
        <f t="shared" si="22"/>
        <v>6.3999999999999995</v>
      </c>
      <c r="K89" s="12">
        <f t="shared" si="23"/>
        <v>20.599999999999998</v>
      </c>
      <c r="P89">
        <v>373</v>
      </c>
      <c r="Q89">
        <v>705</v>
      </c>
      <c r="R89" s="7">
        <f t="shared" si="24"/>
        <v>539</v>
      </c>
      <c r="S89" s="9">
        <f t="shared" si="25"/>
        <v>332</v>
      </c>
      <c r="T89">
        <v>85</v>
      </c>
      <c r="U89">
        <v>177</v>
      </c>
      <c r="V89" s="7">
        <f t="shared" si="26"/>
        <v>131</v>
      </c>
      <c r="W89" s="7">
        <f t="shared" si="27"/>
        <v>92</v>
      </c>
      <c r="X89">
        <v>3</v>
      </c>
      <c r="Y89">
        <v>35</v>
      </c>
      <c r="Z89" s="6">
        <f t="shared" si="28"/>
        <v>19</v>
      </c>
      <c r="AA89" s="6">
        <f t="shared" si="29"/>
        <v>32</v>
      </c>
    </row>
    <row r="90" spans="2:27" ht="12.75">
      <c r="B90" s="3">
        <v>47.4000000000004</v>
      </c>
      <c r="C90" s="5">
        <v>13.3</v>
      </c>
      <c r="D90" s="27"/>
      <c r="E90" s="5">
        <v>21.7</v>
      </c>
      <c r="F90" s="6">
        <f t="shared" si="20"/>
        <v>17.5</v>
      </c>
      <c r="G90" s="6">
        <f t="shared" si="21"/>
        <v>8.399999999999999</v>
      </c>
      <c r="H90" s="5">
        <v>1.3</v>
      </c>
      <c r="I90" s="5">
        <v>15.6</v>
      </c>
      <c r="J90" s="12">
        <f t="shared" si="22"/>
        <v>8.45</v>
      </c>
      <c r="K90" s="12">
        <f t="shared" si="23"/>
        <v>14.299999999999999</v>
      </c>
      <c r="P90">
        <v>503</v>
      </c>
      <c r="Q90">
        <v>705</v>
      </c>
      <c r="R90" s="7">
        <f t="shared" si="24"/>
        <v>604</v>
      </c>
      <c r="S90" s="9">
        <f t="shared" si="25"/>
        <v>202</v>
      </c>
      <c r="T90">
        <v>85</v>
      </c>
      <c r="U90">
        <v>100</v>
      </c>
      <c r="V90" s="7">
        <f t="shared" si="26"/>
        <v>92.5</v>
      </c>
      <c r="W90" s="7">
        <f t="shared" si="27"/>
        <v>15</v>
      </c>
      <c r="X90">
        <v>18</v>
      </c>
      <c r="Y90">
        <v>35</v>
      </c>
      <c r="Z90" s="6">
        <f t="shared" si="28"/>
        <v>26.5</v>
      </c>
      <c r="AA90" s="6">
        <f t="shared" si="29"/>
        <v>17</v>
      </c>
    </row>
    <row r="91" spans="2:27" ht="12.75">
      <c r="B91" s="3">
        <v>46.3000000000004</v>
      </c>
      <c r="C91" s="4">
        <v>9.6</v>
      </c>
      <c r="D91" s="27"/>
      <c r="E91" s="4">
        <v>24</v>
      </c>
      <c r="F91" s="6">
        <f t="shared" si="20"/>
        <v>16.8</v>
      </c>
      <c r="G91" s="6">
        <f t="shared" si="21"/>
        <v>14.4</v>
      </c>
      <c r="H91">
        <v>1.3</v>
      </c>
      <c r="I91">
        <v>15.6</v>
      </c>
      <c r="J91" s="12">
        <f t="shared" si="22"/>
        <v>8.45</v>
      </c>
      <c r="K91" s="12">
        <f t="shared" si="23"/>
        <v>14.299999999999999</v>
      </c>
      <c r="P91">
        <v>503</v>
      </c>
      <c r="Q91">
        <v>705</v>
      </c>
      <c r="R91" s="7">
        <f t="shared" si="24"/>
        <v>604</v>
      </c>
      <c r="S91" s="9">
        <f t="shared" si="25"/>
        <v>202</v>
      </c>
      <c r="T91">
        <v>85</v>
      </c>
      <c r="U91">
        <v>100</v>
      </c>
      <c r="V91" s="7">
        <f t="shared" si="26"/>
        <v>92.5</v>
      </c>
      <c r="W91" s="7">
        <f t="shared" si="27"/>
        <v>15</v>
      </c>
      <c r="X91">
        <v>18</v>
      </c>
      <c r="Y91">
        <v>35</v>
      </c>
      <c r="Z91" s="6">
        <f t="shared" si="28"/>
        <v>26.5</v>
      </c>
      <c r="AA91" s="6">
        <f t="shared" si="29"/>
        <v>17</v>
      </c>
    </row>
    <row r="92" spans="2:27" ht="12.75">
      <c r="B92" s="3">
        <v>45.2000000000004</v>
      </c>
      <c r="C92" s="5">
        <v>12.2</v>
      </c>
      <c r="D92" s="27"/>
      <c r="E92" s="5">
        <v>21.7</v>
      </c>
      <c r="F92" s="6">
        <f t="shared" si="20"/>
        <v>16.95</v>
      </c>
      <c r="G92" s="6">
        <f t="shared" si="21"/>
        <v>9.5</v>
      </c>
      <c r="H92" s="5">
        <v>1.8</v>
      </c>
      <c r="I92">
        <v>15.6</v>
      </c>
      <c r="J92" s="12">
        <f t="shared" si="22"/>
        <v>8.7</v>
      </c>
      <c r="K92" s="12">
        <f t="shared" si="23"/>
        <v>13.799999999999999</v>
      </c>
      <c r="P92">
        <v>652</v>
      </c>
      <c r="Q92">
        <v>705</v>
      </c>
      <c r="R92" s="7">
        <f t="shared" si="24"/>
        <v>678.5</v>
      </c>
      <c r="S92" s="9">
        <f t="shared" si="25"/>
        <v>53</v>
      </c>
      <c r="T92">
        <v>98</v>
      </c>
      <c r="U92">
        <v>100</v>
      </c>
      <c r="V92" s="7">
        <f t="shared" si="26"/>
        <v>99</v>
      </c>
      <c r="W92" s="7">
        <f t="shared" si="27"/>
        <v>2</v>
      </c>
      <c r="X92">
        <v>18</v>
      </c>
      <c r="Y92">
        <v>35</v>
      </c>
      <c r="Z92" s="6">
        <f t="shared" si="28"/>
        <v>26.5</v>
      </c>
      <c r="AA92" s="6">
        <f t="shared" si="29"/>
        <v>17</v>
      </c>
    </row>
    <row r="93" spans="2:27" ht="12.75">
      <c r="B93" s="3">
        <v>42.7000000000003</v>
      </c>
      <c r="C93" s="5">
        <v>4.4</v>
      </c>
      <c r="D93" s="27"/>
      <c r="E93" s="5">
        <v>24</v>
      </c>
      <c r="F93" s="6">
        <f t="shared" si="20"/>
        <v>14.2</v>
      </c>
      <c r="G93" s="6">
        <f t="shared" si="21"/>
        <v>19.6</v>
      </c>
      <c r="H93" s="5">
        <v>-9.5</v>
      </c>
      <c r="I93">
        <v>16.7</v>
      </c>
      <c r="J93" s="12">
        <f t="shared" si="22"/>
        <v>3.5999999999999996</v>
      </c>
      <c r="K93" s="12">
        <f t="shared" si="23"/>
        <v>26.2</v>
      </c>
      <c r="P93">
        <v>641</v>
      </c>
      <c r="Q93">
        <v>705</v>
      </c>
      <c r="R93" s="7">
        <f t="shared" si="24"/>
        <v>673</v>
      </c>
      <c r="S93" s="9">
        <f t="shared" si="25"/>
        <v>64</v>
      </c>
      <c r="T93">
        <v>98</v>
      </c>
      <c r="U93">
        <v>177</v>
      </c>
      <c r="V93" s="7">
        <f t="shared" si="26"/>
        <v>137.5</v>
      </c>
      <c r="W93" s="7">
        <f t="shared" si="27"/>
        <v>79</v>
      </c>
      <c r="X93">
        <v>8</v>
      </c>
      <c r="Y93">
        <v>35</v>
      </c>
      <c r="Z93" s="6">
        <f t="shared" si="28"/>
        <v>21.5</v>
      </c>
      <c r="AA93" s="6">
        <f t="shared" si="29"/>
        <v>27</v>
      </c>
    </row>
    <row r="94" spans="2:27" ht="12.75">
      <c r="B94" s="3">
        <v>38.3000000000003</v>
      </c>
      <c r="C94" s="4">
        <v>13.3</v>
      </c>
      <c r="D94" s="27"/>
      <c r="E94" s="4">
        <v>24</v>
      </c>
      <c r="F94" s="6">
        <f t="shared" si="20"/>
        <v>18.65</v>
      </c>
      <c r="G94" s="6">
        <f t="shared" si="21"/>
        <v>10.7</v>
      </c>
      <c r="H94">
        <v>1.8</v>
      </c>
      <c r="I94">
        <v>15.6</v>
      </c>
      <c r="J94" s="12">
        <f t="shared" si="22"/>
        <v>8.7</v>
      </c>
      <c r="K94" s="12">
        <f t="shared" si="23"/>
        <v>13.799999999999999</v>
      </c>
      <c r="P94">
        <v>652</v>
      </c>
      <c r="Q94">
        <v>705</v>
      </c>
      <c r="R94" s="7">
        <f t="shared" si="24"/>
        <v>678.5</v>
      </c>
      <c r="S94" s="9">
        <f t="shared" si="25"/>
        <v>53</v>
      </c>
      <c r="T94">
        <v>98</v>
      </c>
      <c r="U94">
        <v>100</v>
      </c>
      <c r="V94" s="7">
        <f t="shared" si="26"/>
        <v>99</v>
      </c>
      <c r="W94" s="7">
        <f t="shared" si="27"/>
        <v>2</v>
      </c>
      <c r="X94">
        <v>8</v>
      </c>
      <c r="Y94">
        <v>35</v>
      </c>
      <c r="Z94" s="6">
        <f t="shared" si="28"/>
        <v>21.5</v>
      </c>
      <c r="AA94" s="6">
        <f t="shared" si="29"/>
        <v>27</v>
      </c>
    </row>
    <row r="95" spans="2:27" ht="12.75">
      <c r="B95" s="3">
        <v>36.0000000000002</v>
      </c>
      <c r="C95" s="5">
        <v>8.7</v>
      </c>
      <c r="D95" s="27"/>
      <c r="E95" s="5">
        <v>21.7</v>
      </c>
      <c r="F95" s="6">
        <f t="shared" si="20"/>
        <v>15.2</v>
      </c>
      <c r="G95" s="6">
        <f t="shared" si="21"/>
        <v>13</v>
      </c>
      <c r="H95" s="5">
        <v>-3.9</v>
      </c>
      <c r="I95">
        <v>15.6</v>
      </c>
      <c r="J95" s="12">
        <f t="shared" si="22"/>
        <v>5.85</v>
      </c>
      <c r="K95" s="12">
        <f t="shared" si="23"/>
        <v>19.5</v>
      </c>
      <c r="P95">
        <v>399</v>
      </c>
      <c r="Q95">
        <v>705</v>
      </c>
      <c r="R95" s="7">
        <f t="shared" si="24"/>
        <v>552</v>
      </c>
      <c r="S95" s="9">
        <f t="shared" si="25"/>
        <v>306</v>
      </c>
      <c r="T95">
        <v>73</v>
      </c>
      <c r="U95">
        <v>177</v>
      </c>
      <c r="V95" s="7">
        <f t="shared" si="26"/>
        <v>125</v>
      </c>
      <c r="W95" s="7">
        <f t="shared" si="27"/>
        <v>104</v>
      </c>
      <c r="X95">
        <v>3</v>
      </c>
      <c r="Y95">
        <v>35</v>
      </c>
      <c r="Z95" s="6">
        <f t="shared" si="28"/>
        <v>19</v>
      </c>
      <c r="AA95" s="6">
        <f t="shared" si="29"/>
        <v>32</v>
      </c>
    </row>
    <row r="96" spans="2:27" ht="12.75">
      <c r="B96" s="3">
        <v>35.7000000000002</v>
      </c>
      <c r="C96" s="5">
        <v>9.6</v>
      </c>
      <c r="D96" s="27"/>
      <c r="E96" s="5">
        <v>24</v>
      </c>
      <c r="F96" s="6">
        <f t="shared" si="20"/>
        <v>16.8</v>
      </c>
      <c r="G96" s="6">
        <f t="shared" si="21"/>
        <v>14.4</v>
      </c>
      <c r="H96" s="5">
        <v>1.3</v>
      </c>
      <c r="I96" s="5">
        <v>15.6</v>
      </c>
      <c r="J96" s="12">
        <f t="shared" si="22"/>
        <v>8.45</v>
      </c>
      <c r="K96" s="12">
        <f t="shared" si="23"/>
        <v>14.299999999999999</v>
      </c>
      <c r="P96">
        <v>373</v>
      </c>
      <c r="Q96">
        <v>705</v>
      </c>
      <c r="R96" s="7">
        <f t="shared" si="24"/>
        <v>539</v>
      </c>
      <c r="S96" s="9">
        <f t="shared" si="25"/>
        <v>332</v>
      </c>
      <c r="T96">
        <v>85</v>
      </c>
      <c r="U96">
        <v>100</v>
      </c>
      <c r="V96" s="7">
        <f t="shared" si="26"/>
        <v>92.5</v>
      </c>
      <c r="W96" s="7">
        <f t="shared" si="27"/>
        <v>15</v>
      </c>
      <c r="X96">
        <v>2</v>
      </c>
      <c r="Y96">
        <v>35</v>
      </c>
      <c r="Z96" s="6">
        <f t="shared" si="28"/>
        <v>18.5</v>
      </c>
      <c r="AA96" s="6">
        <f t="shared" si="29"/>
        <v>33</v>
      </c>
    </row>
    <row r="97" spans="2:27" ht="12.75">
      <c r="B97" s="3">
        <v>31.4000000000002</v>
      </c>
      <c r="C97" s="4">
        <v>11.6</v>
      </c>
      <c r="D97" s="27"/>
      <c r="E97" s="4">
        <v>18.4</v>
      </c>
      <c r="F97" s="6">
        <f t="shared" si="20"/>
        <v>15</v>
      </c>
      <c r="G97" s="6">
        <f t="shared" si="21"/>
        <v>6.799999999999999</v>
      </c>
      <c r="H97">
        <v>-0.3</v>
      </c>
      <c r="I97">
        <v>12.5</v>
      </c>
      <c r="J97" s="12">
        <f t="shared" si="22"/>
        <v>6.1</v>
      </c>
      <c r="K97" s="12">
        <f t="shared" si="23"/>
        <v>12.8</v>
      </c>
      <c r="P97">
        <v>373</v>
      </c>
      <c r="Q97">
        <v>705</v>
      </c>
      <c r="R97" s="7">
        <f t="shared" si="24"/>
        <v>539</v>
      </c>
      <c r="S97" s="9">
        <f t="shared" si="25"/>
        <v>332</v>
      </c>
      <c r="T97">
        <v>85</v>
      </c>
      <c r="U97">
        <v>177</v>
      </c>
      <c r="V97" s="7">
        <f t="shared" si="26"/>
        <v>131</v>
      </c>
      <c r="W97" s="7">
        <f t="shared" si="27"/>
        <v>92</v>
      </c>
      <c r="X97">
        <v>1</v>
      </c>
      <c r="Y97">
        <v>35</v>
      </c>
      <c r="Z97" s="6">
        <f t="shared" si="28"/>
        <v>18</v>
      </c>
      <c r="AA97" s="6">
        <f t="shared" si="29"/>
        <v>34</v>
      </c>
    </row>
    <row r="98" spans="2:27" ht="12.75">
      <c r="B98" s="3">
        <v>30.1000000000001</v>
      </c>
      <c r="C98" s="5">
        <v>9.6</v>
      </c>
      <c r="D98" s="27"/>
      <c r="E98" s="5">
        <v>24.3</v>
      </c>
      <c r="F98" s="6">
        <f t="shared" si="20"/>
        <v>16.95</v>
      </c>
      <c r="G98" s="6">
        <f t="shared" si="21"/>
        <v>14.700000000000001</v>
      </c>
      <c r="H98" s="5">
        <v>1.3</v>
      </c>
      <c r="I98">
        <v>15.6</v>
      </c>
      <c r="J98" s="12">
        <f t="shared" si="22"/>
        <v>8.45</v>
      </c>
      <c r="K98" s="12">
        <f t="shared" si="23"/>
        <v>14.299999999999999</v>
      </c>
      <c r="P98">
        <v>503</v>
      </c>
      <c r="Q98">
        <v>705</v>
      </c>
      <c r="R98" s="7">
        <f t="shared" si="24"/>
        <v>604</v>
      </c>
      <c r="S98" s="9">
        <f t="shared" si="25"/>
        <v>202</v>
      </c>
      <c r="T98">
        <v>85</v>
      </c>
      <c r="U98">
        <v>100</v>
      </c>
      <c r="V98" s="7">
        <f t="shared" si="26"/>
        <v>92.5</v>
      </c>
      <c r="W98" s="7">
        <f t="shared" si="27"/>
        <v>15</v>
      </c>
      <c r="X98">
        <v>18</v>
      </c>
      <c r="Y98">
        <v>35</v>
      </c>
      <c r="Z98" s="6">
        <f t="shared" si="28"/>
        <v>26.5</v>
      </c>
      <c r="AA98" s="6">
        <f t="shared" si="29"/>
        <v>17</v>
      </c>
    </row>
    <row r="99" spans="2:27" ht="12.75">
      <c r="B99" s="3">
        <v>26.9000000000001</v>
      </c>
      <c r="C99" s="5">
        <v>9.6</v>
      </c>
      <c r="D99" s="27"/>
      <c r="E99" s="5">
        <v>24.3</v>
      </c>
      <c r="F99" s="6">
        <f t="shared" si="20"/>
        <v>16.95</v>
      </c>
      <c r="G99" s="6">
        <f t="shared" si="21"/>
        <v>14.700000000000001</v>
      </c>
      <c r="H99" s="5">
        <v>1.3</v>
      </c>
      <c r="I99" s="5">
        <v>15.6</v>
      </c>
      <c r="J99" s="12">
        <f>AVERAGE(H99:I99)</f>
        <v>8.45</v>
      </c>
      <c r="K99" s="12">
        <f t="shared" si="23"/>
        <v>14.299999999999999</v>
      </c>
      <c r="P99">
        <v>373</v>
      </c>
      <c r="Q99">
        <v>705</v>
      </c>
      <c r="R99" s="7">
        <f>AVERAGE(P99:Q99)</f>
        <v>539</v>
      </c>
      <c r="S99" s="9">
        <f>SUM(Q99,-P99)</f>
        <v>332</v>
      </c>
      <c r="T99">
        <v>85</v>
      </c>
      <c r="U99">
        <v>100</v>
      </c>
      <c r="V99" s="7">
        <f t="shared" si="26"/>
        <v>92.5</v>
      </c>
      <c r="W99" s="7">
        <f t="shared" si="27"/>
        <v>15</v>
      </c>
      <c r="X99">
        <v>8</v>
      </c>
      <c r="Y99">
        <v>35</v>
      </c>
      <c r="Z99" s="6">
        <f t="shared" si="28"/>
        <v>21.5</v>
      </c>
      <c r="AA99" s="6">
        <f t="shared" si="29"/>
        <v>27</v>
      </c>
    </row>
    <row r="100" spans="2:27" ht="12.75">
      <c r="B100" s="3">
        <v>25.4000000000001</v>
      </c>
      <c r="C100" s="4">
        <v>12.2</v>
      </c>
      <c r="D100" s="27"/>
      <c r="E100" s="4">
        <v>25.9</v>
      </c>
      <c r="F100" s="6">
        <f t="shared" si="20"/>
        <v>19.049999999999997</v>
      </c>
      <c r="G100" s="6">
        <f t="shared" si="21"/>
        <v>13.7</v>
      </c>
      <c r="H100">
        <v>1.8</v>
      </c>
      <c r="I100">
        <v>20.3</v>
      </c>
      <c r="J100" s="12">
        <f>AVERAGE(H100:I100)</f>
        <v>11.05</v>
      </c>
      <c r="K100" s="12">
        <f t="shared" si="23"/>
        <v>18.5</v>
      </c>
      <c r="P100">
        <v>652</v>
      </c>
      <c r="Q100">
        <v>705</v>
      </c>
      <c r="R100" s="7">
        <f>AVERAGE(P100:Q100)</f>
        <v>678.5</v>
      </c>
      <c r="S100" s="9">
        <f>SUM(Q100,-P100)</f>
        <v>53</v>
      </c>
      <c r="T100">
        <v>98</v>
      </c>
      <c r="U100">
        <v>177</v>
      </c>
      <c r="V100" s="7">
        <f t="shared" si="26"/>
        <v>137.5</v>
      </c>
      <c r="W100" s="7">
        <f t="shared" si="27"/>
        <v>79</v>
      </c>
      <c r="X100">
        <v>2</v>
      </c>
      <c r="Y100">
        <v>35</v>
      </c>
      <c r="Z100" s="6">
        <f t="shared" si="28"/>
        <v>18.5</v>
      </c>
      <c r="AA100" s="6">
        <f t="shared" si="29"/>
        <v>33</v>
      </c>
    </row>
    <row r="101" spans="2:27" ht="12.75">
      <c r="B101" s="3">
        <v>23.6</v>
      </c>
      <c r="C101" s="4">
        <v>9.6</v>
      </c>
      <c r="D101" s="27"/>
      <c r="E101" s="4">
        <v>21.7</v>
      </c>
      <c r="F101" s="6">
        <f t="shared" si="20"/>
        <v>15.649999999999999</v>
      </c>
      <c r="G101" s="6">
        <f t="shared" si="21"/>
        <v>12.1</v>
      </c>
      <c r="H101" s="4">
        <v>1.3</v>
      </c>
      <c r="I101">
        <v>15.6</v>
      </c>
      <c r="J101" s="12">
        <f>AVERAGE(H101:I101)</f>
        <v>8.45</v>
      </c>
      <c r="K101" s="12">
        <f t="shared" si="23"/>
        <v>14.299999999999999</v>
      </c>
      <c r="P101">
        <v>399</v>
      </c>
      <c r="Q101">
        <v>705</v>
      </c>
      <c r="R101" s="7">
        <f>AVERAGE(P101:Q101)</f>
        <v>552</v>
      </c>
      <c r="S101" s="9">
        <f>SUM(Q101,-P101)</f>
        <v>306</v>
      </c>
      <c r="T101">
        <v>73</v>
      </c>
      <c r="U101">
        <v>100</v>
      </c>
      <c r="V101" s="7">
        <f t="shared" si="26"/>
        <v>86.5</v>
      </c>
      <c r="W101" s="7">
        <f t="shared" si="27"/>
        <v>27</v>
      </c>
      <c r="X101">
        <v>2</v>
      </c>
      <c r="Y101">
        <v>35</v>
      </c>
      <c r="Z101" s="6">
        <f t="shared" si="28"/>
        <v>18.5</v>
      </c>
      <c r="AA101" s="6">
        <f t="shared" si="29"/>
        <v>33</v>
      </c>
    </row>
    <row r="102" spans="3:23" ht="12.75">
      <c r="C102" s="5"/>
      <c r="D102" s="27"/>
      <c r="E102" s="5"/>
      <c r="F102" s="6" t="e">
        <f aca="true" t="shared" si="30" ref="F102:F137">AVERAGE(C102:E102)</f>
        <v>#DIV/0!</v>
      </c>
      <c r="G102" s="6">
        <f aca="true" t="shared" si="31" ref="G102:G137">SUM(E102,-C102)</f>
        <v>0</v>
      </c>
      <c r="H102" s="5"/>
      <c r="V102" s="7" t="e">
        <f aca="true" t="shared" si="32" ref="V102:V137">AVERAGE(T102:U102)</f>
        <v>#DIV/0!</v>
      </c>
      <c r="W102" s="7">
        <f aca="true" t="shared" si="33" ref="W102:W137">SUM(U102,-T102)</f>
        <v>0</v>
      </c>
    </row>
    <row r="103" spans="3:23" ht="12.75">
      <c r="C103" s="5"/>
      <c r="D103" s="27"/>
      <c r="E103" s="5"/>
      <c r="F103" s="6" t="e">
        <f t="shared" si="30"/>
        <v>#DIV/0!</v>
      </c>
      <c r="G103" s="6">
        <f t="shared" si="31"/>
        <v>0</v>
      </c>
      <c r="H103" s="5"/>
      <c r="V103" s="7" t="e">
        <f t="shared" si="32"/>
        <v>#DIV/0!</v>
      </c>
      <c r="W103" s="7">
        <f t="shared" si="33"/>
        <v>0</v>
      </c>
    </row>
    <row r="104" spans="3:23" ht="12.75">
      <c r="C104" s="4">
        <v>8.7</v>
      </c>
      <c r="D104" s="27"/>
      <c r="E104" s="4">
        <v>21.7</v>
      </c>
      <c r="F104" s="6">
        <f t="shared" si="30"/>
        <v>15.2</v>
      </c>
      <c r="G104" s="6">
        <f t="shared" si="31"/>
        <v>13</v>
      </c>
      <c r="T104">
        <v>73</v>
      </c>
      <c r="U104">
        <v>177</v>
      </c>
      <c r="V104" s="7">
        <f t="shared" si="32"/>
        <v>125</v>
      </c>
      <c r="W104" s="7">
        <f t="shared" si="33"/>
        <v>104</v>
      </c>
    </row>
    <row r="105" spans="3:23" ht="12.75">
      <c r="C105" s="5">
        <v>9.6</v>
      </c>
      <c r="D105" s="27"/>
      <c r="E105" s="5">
        <v>21.7</v>
      </c>
      <c r="F105" s="6">
        <f t="shared" si="30"/>
        <v>15.649999999999999</v>
      </c>
      <c r="G105" s="6">
        <f t="shared" si="31"/>
        <v>12.1</v>
      </c>
      <c r="H105" s="5"/>
      <c r="M105">
        <f>AVERAGE(G74:G101)</f>
        <v>11.950000000000001</v>
      </c>
      <c r="O105">
        <f>AVERAGE(S74:S101)</f>
        <v>278.14285714285717</v>
      </c>
      <c r="T105">
        <v>73</v>
      </c>
      <c r="U105">
        <v>177</v>
      </c>
      <c r="V105" s="7">
        <f t="shared" si="32"/>
        <v>125</v>
      </c>
      <c r="W105" s="7">
        <f t="shared" si="33"/>
        <v>104</v>
      </c>
    </row>
    <row r="106" spans="3:23" ht="12.75">
      <c r="C106" s="5">
        <v>11.6</v>
      </c>
      <c r="D106" s="27"/>
      <c r="E106" s="5">
        <v>18.4</v>
      </c>
      <c r="F106" s="6">
        <f t="shared" si="30"/>
        <v>15</v>
      </c>
      <c r="G106" s="6">
        <f t="shared" si="31"/>
        <v>6.799999999999999</v>
      </c>
      <c r="H106" s="5"/>
      <c r="I106" s="5"/>
      <c r="J106" s="5"/>
      <c r="K106" s="5"/>
      <c r="M106">
        <f>STDEV(G74:G101)</f>
        <v>4.011788185391194</v>
      </c>
      <c r="O106">
        <f>STDEV(S74:S101)</f>
        <v>140.1802316822788</v>
      </c>
      <c r="T106">
        <v>68</v>
      </c>
      <c r="U106">
        <v>177</v>
      </c>
      <c r="V106" s="7">
        <f t="shared" si="32"/>
        <v>122.5</v>
      </c>
      <c r="W106" s="7">
        <f t="shared" si="33"/>
        <v>109</v>
      </c>
    </row>
    <row r="107" spans="3:23" ht="12.75">
      <c r="C107" s="4">
        <v>11</v>
      </c>
      <c r="D107" s="27"/>
      <c r="E107" s="4">
        <v>21.7</v>
      </c>
      <c r="F107" s="6">
        <f t="shared" si="30"/>
        <v>16.35</v>
      </c>
      <c r="G107" s="6">
        <f t="shared" si="31"/>
        <v>10.7</v>
      </c>
      <c r="T107">
        <v>68</v>
      </c>
      <c r="U107">
        <v>177</v>
      </c>
      <c r="V107" s="7">
        <f t="shared" si="32"/>
        <v>122.5</v>
      </c>
      <c r="W107" s="7">
        <f t="shared" si="33"/>
        <v>109</v>
      </c>
    </row>
    <row r="108" spans="3:23" ht="12.75">
      <c r="C108" s="5">
        <v>11.6</v>
      </c>
      <c r="D108" s="27"/>
      <c r="E108" s="5">
        <v>18.4</v>
      </c>
      <c r="F108" s="6">
        <f t="shared" si="30"/>
        <v>15</v>
      </c>
      <c r="G108" s="6">
        <f t="shared" si="31"/>
        <v>6.799999999999999</v>
      </c>
      <c r="H108" s="5"/>
      <c r="T108">
        <v>68</v>
      </c>
      <c r="U108">
        <v>177</v>
      </c>
      <c r="V108" s="7">
        <f t="shared" si="32"/>
        <v>122.5</v>
      </c>
      <c r="W108" s="7">
        <f t="shared" si="33"/>
        <v>109</v>
      </c>
    </row>
    <row r="109" spans="3:23" ht="12.75">
      <c r="C109" s="5">
        <v>3.1</v>
      </c>
      <c r="D109" s="27"/>
      <c r="E109" s="5">
        <v>21.7</v>
      </c>
      <c r="F109" s="6">
        <f t="shared" si="30"/>
        <v>12.4</v>
      </c>
      <c r="G109" s="6">
        <f t="shared" si="31"/>
        <v>18.599999999999998</v>
      </c>
      <c r="H109" s="5"/>
      <c r="M109">
        <f>AVERAGE(F7:F13)</f>
        <v>14.835714285714285</v>
      </c>
      <c r="T109">
        <v>36</v>
      </c>
      <c r="U109">
        <v>177</v>
      </c>
      <c r="V109" s="7">
        <f t="shared" si="32"/>
        <v>106.5</v>
      </c>
      <c r="W109" s="7">
        <f t="shared" si="33"/>
        <v>141</v>
      </c>
    </row>
    <row r="110" spans="3:23" ht="12.75">
      <c r="C110" s="5">
        <v>3.1</v>
      </c>
      <c r="D110" s="27"/>
      <c r="E110" s="5">
        <v>21.7</v>
      </c>
      <c r="F110" s="6">
        <f t="shared" si="30"/>
        <v>12.4</v>
      </c>
      <c r="G110" s="6">
        <f t="shared" si="31"/>
        <v>18.599999999999998</v>
      </c>
      <c r="T110">
        <v>36</v>
      </c>
      <c r="U110">
        <v>177</v>
      </c>
      <c r="V110" s="7">
        <f t="shared" si="32"/>
        <v>106.5</v>
      </c>
      <c r="W110" s="7">
        <f t="shared" si="33"/>
        <v>141</v>
      </c>
    </row>
    <row r="111" spans="3:23" ht="12.75">
      <c r="C111">
        <v>13.3</v>
      </c>
      <c r="E111">
        <v>21.7</v>
      </c>
      <c r="F111" s="6">
        <f t="shared" si="30"/>
        <v>17.5</v>
      </c>
      <c r="G111" s="6">
        <f t="shared" si="31"/>
        <v>8.399999999999999</v>
      </c>
      <c r="T111">
        <v>46</v>
      </c>
      <c r="U111">
        <v>177</v>
      </c>
      <c r="V111" s="7">
        <f t="shared" si="32"/>
        <v>111.5</v>
      </c>
      <c r="W111" s="7">
        <f t="shared" si="33"/>
        <v>131</v>
      </c>
    </row>
    <row r="112" spans="3:23" ht="12.75">
      <c r="C112">
        <v>3.4</v>
      </c>
      <c r="E112">
        <v>21.7</v>
      </c>
      <c r="F112" s="6">
        <f t="shared" si="30"/>
        <v>12.549999999999999</v>
      </c>
      <c r="G112" s="6">
        <f t="shared" si="31"/>
        <v>18.3</v>
      </c>
      <c r="T112">
        <v>60</v>
      </c>
      <c r="U112">
        <v>177</v>
      </c>
      <c r="V112" s="7">
        <f t="shared" si="32"/>
        <v>118.5</v>
      </c>
      <c r="W112" s="7">
        <f t="shared" si="33"/>
        <v>117</v>
      </c>
    </row>
    <row r="113" spans="3:23" ht="12.75">
      <c r="C113">
        <v>11.6</v>
      </c>
      <c r="E113">
        <v>18.4</v>
      </c>
      <c r="F113" s="6">
        <f t="shared" si="30"/>
        <v>15</v>
      </c>
      <c r="G113" s="6">
        <f t="shared" si="31"/>
        <v>6.799999999999999</v>
      </c>
      <c r="T113">
        <v>57</v>
      </c>
      <c r="U113">
        <v>177</v>
      </c>
      <c r="V113" s="7">
        <f t="shared" si="32"/>
        <v>117</v>
      </c>
      <c r="W113" s="7">
        <f t="shared" si="33"/>
        <v>120</v>
      </c>
    </row>
    <row r="114" spans="3:23" ht="12.75">
      <c r="C114">
        <v>11.6</v>
      </c>
      <c r="E114">
        <v>18.4</v>
      </c>
      <c r="F114" s="6">
        <f t="shared" si="30"/>
        <v>15</v>
      </c>
      <c r="G114" s="6">
        <f t="shared" si="31"/>
        <v>6.799999999999999</v>
      </c>
      <c r="T114">
        <v>68</v>
      </c>
      <c r="U114">
        <v>177</v>
      </c>
      <c r="V114" s="7">
        <f t="shared" si="32"/>
        <v>122.5</v>
      </c>
      <c r="W114" s="7">
        <f t="shared" si="33"/>
        <v>109</v>
      </c>
    </row>
    <row r="115" spans="3:23" ht="12.75">
      <c r="C115">
        <v>11.6</v>
      </c>
      <c r="E115">
        <v>18.4</v>
      </c>
      <c r="F115" s="6">
        <f t="shared" si="30"/>
        <v>15</v>
      </c>
      <c r="G115" s="6">
        <f t="shared" si="31"/>
        <v>6.799999999999999</v>
      </c>
      <c r="T115">
        <v>68</v>
      </c>
      <c r="U115">
        <v>177</v>
      </c>
      <c r="V115" s="7">
        <f t="shared" si="32"/>
        <v>122.5</v>
      </c>
      <c r="W115" s="7">
        <f t="shared" si="33"/>
        <v>109</v>
      </c>
    </row>
    <row r="116" spans="3:23" ht="12.75">
      <c r="C116">
        <v>4.4</v>
      </c>
      <c r="E116">
        <v>21.7</v>
      </c>
      <c r="F116" s="6">
        <f t="shared" si="30"/>
        <v>13.05</v>
      </c>
      <c r="G116" s="6">
        <f t="shared" si="31"/>
        <v>17.299999999999997</v>
      </c>
      <c r="T116">
        <v>68</v>
      </c>
      <c r="U116">
        <v>177</v>
      </c>
      <c r="V116" s="7">
        <f t="shared" si="32"/>
        <v>122.5</v>
      </c>
      <c r="W116" s="7">
        <f t="shared" si="33"/>
        <v>109</v>
      </c>
    </row>
    <row r="117" spans="3:23" ht="12.75">
      <c r="C117">
        <v>9.6</v>
      </c>
      <c r="E117">
        <v>21.7</v>
      </c>
      <c r="F117" s="6">
        <f t="shared" si="30"/>
        <v>15.649999999999999</v>
      </c>
      <c r="G117" s="6">
        <f t="shared" si="31"/>
        <v>12.1</v>
      </c>
      <c r="T117">
        <v>46</v>
      </c>
      <c r="U117">
        <v>177</v>
      </c>
      <c r="V117" s="7">
        <f t="shared" si="32"/>
        <v>111.5</v>
      </c>
      <c r="W117" s="7">
        <f t="shared" si="33"/>
        <v>131</v>
      </c>
    </row>
    <row r="118" spans="3:23" ht="12.75">
      <c r="C118">
        <v>7.6</v>
      </c>
      <c r="E118">
        <v>21.7</v>
      </c>
      <c r="F118" s="6">
        <f t="shared" si="30"/>
        <v>14.649999999999999</v>
      </c>
      <c r="G118" s="6">
        <f t="shared" si="31"/>
        <v>14.1</v>
      </c>
      <c r="T118">
        <v>85</v>
      </c>
      <c r="U118">
        <v>177</v>
      </c>
      <c r="V118" s="7">
        <f t="shared" si="32"/>
        <v>131</v>
      </c>
      <c r="W118" s="7">
        <f t="shared" si="33"/>
        <v>92</v>
      </c>
    </row>
    <row r="119" spans="3:23" ht="12.75">
      <c r="C119">
        <v>13.3</v>
      </c>
      <c r="E119">
        <v>24</v>
      </c>
      <c r="F119" s="6">
        <f t="shared" si="30"/>
        <v>18.65</v>
      </c>
      <c r="G119" s="6">
        <f t="shared" si="31"/>
        <v>10.7</v>
      </c>
      <c r="T119">
        <v>60</v>
      </c>
      <c r="U119">
        <v>177</v>
      </c>
      <c r="V119" s="7">
        <f t="shared" si="32"/>
        <v>118.5</v>
      </c>
      <c r="W119" s="7">
        <f t="shared" si="33"/>
        <v>117</v>
      </c>
    </row>
    <row r="120" spans="3:23" ht="12.75">
      <c r="C120">
        <v>3.1</v>
      </c>
      <c r="E120">
        <v>21.7</v>
      </c>
      <c r="F120" s="6">
        <f t="shared" si="30"/>
        <v>12.4</v>
      </c>
      <c r="G120" s="6">
        <f t="shared" si="31"/>
        <v>18.599999999999998</v>
      </c>
      <c r="T120">
        <v>46</v>
      </c>
      <c r="U120">
        <v>177</v>
      </c>
      <c r="V120" s="7">
        <f t="shared" si="32"/>
        <v>111.5</v>
      </c>
      <c r="W120" s="7">
        <f t="shared" si="33"/>
        <v>131</v>
      </c>
    </row>
    <row r="121" spans="3:23" ht="12.75">
      <c r="C121">
        <v>3.1</v>
      </c>
      <c r="E121">
        <v>24</v>
      </c>
      <c r="F121" s="6">
        <f t="shared" si="30"/>
        <v>13.55</v>
      </c>
      <c r="G121" s="6">
        <f t="shared" si="31"/>
        <v>20.9</v>
      </c>
      <c r="T121">
        <v>98</v>
      </c>
      <c r="U121">
        <v>177</v>
      </c>
      <c r="V121" s="7">
        <f t="shared" si="32"/>
        <v>137.5</v>
      </c>
      <c r="W121" s="7">
        <f t="shared" si="33"/>
        <v>79</v>
      </c>
    </row>
    <row r="122" spans="3:23" ht="12.75">
      <c r="C122">
        <v>3.1</v>
      </c>
      <c r="E122">
        <v>24.3</v>
      </c>
      <c r="F122" s="6">
        <f t="shared" si="30"/>
        <v>13.700000000000001</v>
      </c>
      <c r="G122" s="6">
        <f t="shared" si="31"/>
        <v>21.2</v>
      </c>
      <c r="T122">
        <v>46</v>
      </c>
      <c r="U122">
        <v>177</v>
      </c>
      <c r="V122" s="7">
        <f t="shared" si="32"/>
        <v>111.5</v>
      </c>
      <c r="W122" s="7">
        <f t="shared" si="33"/>
        <v>131</v>
      </c>
    </row>
    <row r="123" spans="3:23" ht="12.75">
      <c r="C123">
        <v>11</v>
      </c>
      <c r="E123">
        <v>24.3</v>
      </c>
      <c r="F123" s="6">
        <f t="shared" si="30"/>
        <v>17.65</v>
      </c>
      <c r="G123" s="6">
        <f t="shared" si="31"/>
        <v>13.3</v>
      </c>
      <c r="T123">
        <v>85</v>
      </c>
      <c r="U123">
        <v>177</v>
      </c>
      <c r="V123" s="7">
        <f t="shared" si="32"/>
        <v>131</v>
      </c>
      <c r="W123" s="7">
        <f t="shared" si="33"/>
        <v>92</v>
      </c>
    </row>
    <row r="124" spans="3:23" ht="12.75">
      <c r="C124">
        <v>8.7</v>
      </c>
      <c r="E124">
        <v>24</v>
      </c>
      <c r="F124" s="6">
        <f t="shared" si="30"/>
        <v>16.35</v>
      </c>
      <c r="G124" s="6">
        <f t="shared" si="31"/>
        <v>15.3</v>
      </c>
      <c r="T124">
        <v>85</v>
      </c>
      <c r="U124">
        <v>177</v>
      </c>
      <c r="V124" s="7">
        <f t="shared" si="32"/>
        <v>131</v>
      </c>
      <c r="W124" s="7">
        <f t="shared" si="33"/>
        <v>92</v>
      </c>
    </row>
    <row r="125" spans="3:23" ht="12.75">
      <c r="C125">
        <v>13.3</v>
      </c>
      <c r="E125">
        <v>21.7</v>
      </c>
      <c r="F125" s="6">
        <f t="shared" si="30"/>
        <v>17.5</v>
      </c>
      <c r="G125" s="6">
        <f t="shared" si="31"/>
        <v>8.399999999999999</v>
      </c>
      <c r="T125">
        <v>85</v>
      </c>
      <c r="U125">
        <v>177</v>
      </c>
      <c r="V125" s="7">
        <f t="shared" si="32"/>
        <v>131</v>
      </c>
      <c r="W125" s="7">
        <f t="shared" si="33"/>
        <v>92</v>
      </c>
    </row>
    <row r="126" spans="3:23" ht="12.75">
      <c r="C126">
        <v>9.6</v>
      </c>
      <c r="E126">
        <v>24</v>
      </c>
      <c r="F126" s="6">
        <f t="shared" si="30"/>
        <v>16.8</v>
      </c>
      <c r="G126" s="6">
        <f t="shared" si="31"/>
        <v>14.4</v>
      </c>
      <c r="T126">
        <v>85</v>
      </c>
      <c r="U126">
        <v>177</v>
      </c>
      <c r="V126" s="7">
        <f t="shared" si="32"/>
        <v>131</v>
      </c>
      <c r="W126" s="7">
        <f t="shared" si="33"/>
        <v>92</v>
      </c>
    </row>
    <row r="127" spans="3:23" ht="12.75">
      <c r="C127">
        <v>9.6</v>
      </c>
      <c r="E127">
        <v>21.7</v>
      </c>
      <c r="F127" s="6">
        <f t="shared" si="30"/>
        <v>15.649999999999999</v>
      </c>
      <c r="G127" s="6">
        <f t="shared" si="31"/>
        <v>12.1</v>
      </c>
      <c r="T127">
        <v>98</v>
      </c>
      <c r="U127">
        <v>177</v>
      </c>
      <c r="V127" s="7">
        <f t="shared" si="32"/>
        <v>137.5</v>
      </c>
      <c r="W127" s="7">
        <f t="shared" si="33"/>
        <v>79</v>
      </c>
    </row>
    <row r="128" spans="3:23" ht="12.75">
      <c r="C128">
        <v>4.4</v>
      </c>
      <c r="E128">
        <v>24</v>
      </c>
      <c r="F128" s="6">
        <f t="shared" si="30"/>
        <v>14.2</v>
      </c>
      <c r="G128" s="6">
        <f t="shared" si="31"/>
        <v>19.6</v>
      </c>
      <c r="T128">
        <v>98</v>
      </c>
      <c r="U128">
        <v>177</v>
      </c>
      <c r="V128" s="7">
        <f t="shared" si="32"/>
        <v>137.5</v>
      </c>
      <c r="W128" s="7">
        <f t="shared" si="33"/>
        <v>79</v>
      </c>
    </row>
    <row r="129" spans="3:23" ht="12.75">
      <c r="C129">
        <v>13.3</v>
      </c>
      <c r="E129">
        <v>24</v>
      </c>
      <c r="F129" s="6">
        <f t="shared" si="30"/>
        <v>18.65</v>
      </c>
      <c r="G129" s="6">
        <f t="shared" si="31"/>
        <v>10.7</v>
      </c>
      <c r="T129">
        <v>98</v>
      </c>
      <c r="U129">
        <v>177</v>
      </c>
      <c r="V129" s="7">
        <f t="shared" si="32"/>
        <v>137.5</v>
      </c>
      <c r="W129" s="7">
        <f t="shared" si="33"/>
        <v>79</v>
      </c>
    </row>
    <row r="130" spans="3:23" ht="12.75">
      <c r="C130">
        <v>8.7</v>
      </c>
      <c r="E130">
        <v>21.7</v>
      </c>
      <c r="F130" s="6">
        <f t="shared" si="30"/>
        <v>15.2</v>
      </c>
      <c r="G130" s="6">
        <f t="shared" si="31"/>
        <v>13</v>
      </c>
      <c r="T130">
        <v>73</v>
      </c>
      <c r="U130">
        <v>177</v>
      </c>
      <c r="V130" s="7">
        <f t="shared" si="32"/>
        <v>125</v>
      </c>
      <c r="W130" s="7">
        <f t="shared" si="33"/>
        <v>104</v>
      </c>
    </row>
    <row r="131" spans="3:23" ht="12.75">
      <c r="C131">
        <v>9.6</v>
      </c>
      <c r="E131">
        <v>24</v>
      </c>
      <c r="F131" s="6">
        <f t="shared" si="30"/>
        <v>16.8</v>
      </c>
      <c r="G131" s="6">
        <f t="shared" si="31"/>
        <v>14.4</v>
      </c>
      <c r="T131">
        <v>85</v>
      </c>
      <c r="U131">
        <v>177</v>
      </c>
      <c r="V131" s="7">
        <f t="shared" si="32"/>
        <v>131</v>
      </c>
      <c r="W131" s="7">
        <f t="shared" si="33"/>
        <v>92</v>
      </c>
    </row>
    <row r="132" spans="3:23" ht="12.75">
      <c r="C132">
        <v>11.6</v>
      </c>
      <c r="E132">
        <v>18.4</v>
      </c>
      <c r="F132" s="6">
        <f t="shared" si="30"/>
        <v>15</v>
      </c>
      <c r="G132" s="6">
        <f t="shared" si="31"/>
        <v>6.799999999999999</v>
      </c>
      <c r="T132">
        <v>85</v>
      </c>
      <c r="U132">
        <v>177</v>
      </c>
      <c r="V132" s="7">
        <f t="shared" si="32"/>
        <v>131</v>
      </c>
      <c r="W132" s="7">
        <f t="shared" si="33"/>
        <v>92</v>
      </c>
    </row>
    <row r="133" spans="3:23" ht="12.75">
      <c r="C133">
        <v>9.6</v>
      </c>
      <c r="E133">
        <v>24.3</v>
      </c>
      <c r="F133" s="6">
        <f t="shared" si="30"/>
        <v>16.95</v>
      </c>
      <c r="G133" s="6">
        <f t="shared" si="31"/>
        <v>14.700000000000001</v>
      </c>
      <c r="T133">
        <v>85</v>
      </c>
      <c r="U133">
        <v>177</v>
      </c>
      <c r="V133" s="7">
        <f t="shared" si="32"/>
        <v>131</v>
      </c>
      <c r="W133" s="7">
        <f t="shared" si="33"/>
        <v>92</v>
      </c>
    </row>
    <row r="134" spans="3:23" ht="12.75">
      <c r="C134">
        <v>9.6</v>
      </c>
      <c r="E134">
        <v>24.3</v>
      </c>
      <c r="F134" s="6">
        <f t="shared" si="30"/>
        <v>16.95</v>
      </c>
      <c r="G134" s="6">
        <f t="shared" si="31"/>
        <v>14.700000000000001</v>
      </c>
      <c r="T134">
        <v>85</v>
      </c>
      <c r="U134">
        <v>177</v>
      </c>
      <c r="V134" s="7">
        <f t="shared" si="32"/>
        <v>131</v>
      </c>
      <c r="W134" s="7">
        <f t="shared" si="33"/>
        <v>92</v>
      </c>
    </row>
    <row r="135" spans="3:23" ht="12.75">
      <c r="C135">
        <v>7.6</v>
      </c>
      <c r="E135">
        <v>25.9</v>
      </c>
      <c r="F135" s="6">
        <f t="shared" si="30"/>
        <v>16.75</v>
      </c>
      <c r="G135" s="6">
        <f t="shared" si="31"/>
        <v>18.299999999999997</v>
      </c>
      <c r="T135">
        <v>98</v>
      </c>
      <c r="U135">
        <v>177</v>
      </c>
      <c r="V135" s="7">
        <f t="shared" si="32"/>
        <v>137.5</v>
      </c>
      <c r="W135" s="7">
        <f t="shared" si="33"/>
        <v>79</v>
      </c>
    </row>
    <row r="136" spans="3:23" ht="12.75">
      <c r="C136">
        <v>9.6</v>
      </c>
      <c r="E136">
        <v>21.7</v>
      </c>
      <c r="F136" s="6">
        <f t="shared" si="30"/>
        <v>15.649999999999999</v>
      </c>
      <c r="G136" s="6">
        <f t="shared" si="31"/>
        <v>12.1</v>
      </c>
      <c r="T136">
        <v>73</v>
      </c>
      <c r="U136">
        <v>177</v>
      </c>
      <c r="V136" s="7">
        <f t="shared" si="32"/>
        <v>125</v>
      </c>
      <c r="W136" s="7">
        <f t="shared" si="33"/>
        <v>104</v>
      </c>
    </row>
    <row r="137" spans="3:23" ht="12.75">
      <c r="C137">
        <v>8.7</v>
      </c>
      <c r="E137">
        <v>25.9</v>
      </c>
      <c r="F137" s="6">
        <f t="shared" si="30"/>
        <v>17.299999999999997</v>
      </c>
      <c r="G137" s="6">
        <f t="shared" si="31"/>
        <v>17.2</v>
      </c>
      <c r="T137">
        <v>46</v>
      </c>
      <c r="U137">
        <v>177</v>
      </c>
      <c r="V137" s="7">
        <f t="shared" si="32"/>
        <v>111.5</v>
      </c>
      <c r="W137" s="7">
        <f t="shared" si="33"/>
        <v>131</v>
      </c>
    </row>
    <row r="138" spans="6:23" ht="12.75">
      <c r="F138" s="6" t="e">
        <f aca="true" t="shared" si="34" ref="F138:F161">AVERAGE(C138:E138)</f>
        <v>#DIV/0!</v>
      </c>
      <c r="G138" s="6">
        <f aca="true" t="shared" si="35" ref="G138:G161">SUM(E138,-C138)</f>
        <v>0</v>
      </c>
      <c r="V138" s="7" t="e">
        <f aca="true" t="shared" si="36" ref="V138:V187">AVERAGE(T138:U138)</f>
        <v>#DIV/0!</v>
      </c>
      <c r="W138" s="7">
        <f aca="true" t="shared" si="37" ref="W138:W187">SUM(U138,-T138)</f>
        <v>0</v>
      </c>
    </row>
    <row r="139" spans="2:23" ht="12.75">
      <c r="B139" t="s">
        <v>10</v>
      </c>
      <c r="C139" t="s">
        <v>17</v>
      </c>
      <c r="F139" s="6" t="e">
        <f t="shared" si="34"/>
        <v>#DIV/0!</v>
      </c>
      <c r="G139" s="6" t="e">
        <f t="shared" si="35"/>
        <v>#VALUE!</v>
      </c>
      <c r="V139" s="7" t="e">
        <f t="shared" si="36"/>
        <v>#DIV/0!</v>
      </c>
      <c r="W139" s="7">
        <f t="shared" si="37"/>
        <v>0</v>
      </c>
    </row>
    <row r="140" spans="2:23" ht="12.75">
      <c r="B140">
        <v>190.7</v>
      </c>
      <c r="C140">
        <v>823</v>
      </c>
      <c r="F140" s="6">
        <f t="shared" si="34"/>
        <v>823</v>
      </c>
      <c r="G140" s="6">
        <f t="shared" si="35"/>
        <v>-823</v>
      </c>
      <c r="V140" s="7" t="e">
        <f t="shared" si="36"/>
        <v>#DIV/0!</v>
      </c>
      <c r="W140" s="7">
        <f t="shared" si="37"/>
        <v>0</v>
      </c>
    </row>
    <row r="141" spans="2:23" ht="12.75">
      <c r="B141">
        <v>162.600000000002</v>
      </c>
      <c r="C141">
        <v>823</v>
      </c>
      <c r="F141" s="6">
        <f t="shared" si="34"/>
        <v>823</v>
      </c>
      <c r="G141" s="6">
        <f t="shared" si="35"/>
        <v>-823</v>
      </c>
      <c r="V141" s="7" t="e">
        <f t="shared" si="36"/>
        <v>#DIV/0!</v>
      </c>
      <c r="W141" s="7">
        <f t="shared" si="37"/>
        <v>0</v>
      </c>
    </row>
    <row r="142" spans="2:23" ht="12.75">
      <c r="B142">
        <v>111.200000000001</v>
      </c>
      <c r="C142">
        <v>823</v>
      </c>
      <c r="F142" s="6">
        <f t="shared" si="34"/>
        <v>823</v>
      </c>
      <c r="G142" s="6">
        <f t="shared" si="35"/>
        <v>-823</v>
      </c>
      <c r="V142" s="7" t="e">
        <f t="shared" si="36"/>
        <v>#DIV/0!</v>
      </c>
      <c r="W142" s="7">
        <f t="shared" si="37"/>
        <v>0</v>
      </c>
    </row>
    <row r="143" spans="2:23" ht="12.75">
      <c r="B143">
        <v>106.200000000001</v>
      </c>
      <c r="C143">
        <v>823</v>
      </c>
      <c r="F143" s="6">
        <f t="shared" si="34"/>
        <v>823</v>
      </c>
      <c r="G143" s="6">
        <f t="shared" si="35"/>
        <v>-823</v>
      </c>
      <c r="V143" s="7" t="e">
        <f t="shared" si="36"/>
        <v>#DIV/0!</v>
      </c>
      <c r="W143" s="7">
        <f t="shared" si="37"/>
        <v>0</v>
      </c>
    </row>
    <row r="144" spans="2:23" ht="12.75">
      <c r="B144">
        <v>74.8000000000008</v>
      </c>
      <c r="C144">
        <v>823</v>
      </c>
      <c r="F144" s="6">
        <f t="shared" si="34"/>
        <v>823</v>
      </c>
      <c r="G144" s="6">
        <f t="shared" si="35"/>
        <v>-823</v>
      </c>
      <c r="V144" s="7" t="e">
        <f t="shared" si="36"/>
        <v>#DIV/0!</v>
      </c>
      <c r="W144" s="7">
        <f t="shared" si="37"/>
        <v>0</v>
      </c>
    </row>
    <row r="145" spans="2:23" ht="12.75">
      <c r="B145">
        <v>66.4000000000007</v>
      </c>
      <c r="C145">
        <v>823</v>
      </c>
      <c r="F145" s="6">
        <f t="shared" si="34"/>
        <v>823</v>
      </c>
      <c r="G145" s="6">
        <f t="shared" si="35"/>
        <v>-823</v>
      </c>
      <c r="V145" s="7" t="e">
        <f t="shared" si="36"/>
        <v>#DIV/0!</v>
      </c>
      <c r="W145" s="7">
        <f t="shared" si="37"/>
        <v>0</v>
      </c>
    </row>
    <row r="146" spans="2:23" ht="12.75">
      <c r="B146">
        <v>63.6000000000006</v>
      </c>
      <c r="C146">
        <v>823</v>
      </c>
      <c r="F146" s="6">
        <f t="shared" si="34"/>
        <v>823</v>
      </c>
      <c r="G146" s="6">
        <f t="shared" si="35"/>
        <v>-823</v>
      </c>
      <c r="V146" s="7" t="e">
        <f t="shared" si="36"/>
        <v>#DIV/0!</v>
      </c>
      <c r="W146" s="7">
        <f t="shared" si="37"/>
        <v>0</v>
      </c>
    </row>
    <row r="147" spans="2:23" ht="12.75">
      <c r="B147">
        <v>57.5000000000005</v>
      </c>
      <c r="C147">
        <v>823</v>
      </c>
      <c r="F147" s="6">
        <f t="shared" si="34"/>
        <v>823</v>
      </c>
      <c r="G147" s="6">
        <f t="shared" si="35"/>
        <v>-823</v>
      </c>
      <c r="V147" s="7" t="e">
        <f t="shared" si="36"/>
        <v>#DIV/0!</v>
      </c>
      <c r="W147" s="7">
        <f t="shared" si="37"/>
        <v>0</v>
      </c>
    </row>
    <row r="148" spans="2:23" ht="12.75">
      <c r="B148">
        <v>47.4000000000004</v>
      </c>
      <c r="C148">
        <v>823</v>
      </c>
      <c r="F148" s="6">
        <f t="shared" si="34"/>
        <v>823</v>
      </c>
      <c r="G148" s="6">
        <f t="shared" si="35"/>
        <v>-823</v>
      </c>
      <c r="V148" s="7" t="e">
        <f t="shared" si="36"/>
        <v>#DIV/0!</v>
      </c>
      <c r="W148" s="7">
        <f t="shared" si="37"/>
        <v>0</v>
      </c>
    </row>
    <row r="149" spans="2:23" ht="12.75">
      <c r="B149">
        <v>46.3000000000004</v>
      </c>
      <c r="C149">
        <v>823</v>
      </c>
      <c r="F149" s="6">
        <f t="shared" si="34"/>
        <v>823</v>
      </c>
      <c r="G149" s="6">
        <f t="shared" si="35"/>
        <v>-823</v>
      </c>
      <c r="V149" s="7" t="e">
        <f t="shared" si="36"/>
        <v>#DIV/0!</v>
      </c>
      <c r="W149" s="7">
        <f t="shared" si="37"/>
        <v>0</v>
      </c>
    </row>
    <row r="150" spans="2:23" ht="12.75">
      <c r="B150">
        <v>45.2000000000004</v>
      </c>
      <c r="C150">
        <v>823</v>
      </c>
      <c r="F150" s="6">
        <f t="shared" si="34"/>
        <v>823</v>
      </c>
      <c r="G150" s="6">
        <f t="shared" si="35"/>
        <v>-823</v>
      </c>
      <c r="V150" s="7" t="e">
        <f t="shared" si="36"/>
        <v>#DIV/0!</v>
      </c>
      <c r="W150" s="7">
        <f t="shared" si="37"/>
        <v>0</v>
      </c>
    </row>
    <row r="151" spans="2:23" ht="12.75">
      <c r="B151">
        <v>42.7000000000003</v>
      </c>
      <c r="C151">
        <v>823</v>
      </c>
      <c r="F151" s="6">
        <f t="shared" si="34"/>
        <v>823</v>
      </c>
      <c r="G151" s="6">
        <f t="shared" si="35"/>
        <v>-823</v>
      </c>
      <c r="V151" s="7" t="e">
        <f t="shared" si="36"/>
        <v>#DIV/0!</v>
      </c>
      <c r="W151" s="7">
        <f t="shared" si="37"/>
        <v>0</v>
      </c>
    </row>
    <row r="152" spans="2:23" ht="12.75">
      <c r="B152">
        <v>38.3000000000003</v>
      </c>
      <c r="C152">
        <v>823</v>
      </c>
      <c r="F152" s="6">
        <f t="shared" si="34"/>
        <v>823</v>
      </c>
      <c r="G152" s="6">
        <f t="shared" si="35"/>
        <v>-823</v>
      </c>
      <c r="V152" s="7" t="e">
        <f t="shared" si="36"/>
        <v>#DIV/0!</v>
      </c>
      <c r="W152" s="7">
        <f t="shared" si="37"/>
        <v>0</v>
      </c>
    </row>
    <row r="153" spans="2:23" ht="12.75">
      <c r="B153">
        <v>31.4000000000002</v>
      </c>
      <c r="C153">
        <v>823</v>
      </c>
      <c r="F153" s="6">
        <f t="shared" si="34"/>
        <v>823</v>
      </c>
      <c r="G153" s="6">
        <f t="shared" si="35"/>
        <v>-823</v>
      </c>
      <c r="V153" s="7" t="e">
        <f t="shared" si="36"/>
        <v>#DIV/0!</v>
      </c>
      <c r="W153" s="7">
        <f t="shared" si="37"/>
        <v>0</v>
      </c>
    </row>
    <row r="154" spans="1:23" ht="12.75">
      <c r="A154" s="29"/>
      <c r="F154" s="6" t="e">
        <f t="shared" si="34"/>
        <v>#DIV/0!</v>
      </c>
      <c r="G154" s="6">
        <f t="shared" si="35"/>
        <v>0</v>
      </c>
      <c r="H154" s="29"/>
      <c r="V154" s="7" t="e">
        <f t="shared" si="36"/>
        <v>#DIV/0!</v>
      </c>
      <c r="W154" s="7">
        <f t="shared" si="37"/>
        <v>0</v>
      </c>
    </row>
    <row r="155" spans="1:23" ht="12.75">
      <c r="A155" s="29"/>
      <c r="B155" s="17" t="s">
        <v>75</v>
      </c>
      <c r="F155" s="6" t="e">
        <f t="shared" si="34"/>
        <v>#DIV/0!</v>
      </c>
      <c r="G155" s="6">
        <f t="shared" si="35"/>
        <v>0</v>
      </c>
      <c r="H155" s="29" t="s">
        <v>83</v>
      </c>
      <c r="V155" s="7" t="e">
        <f t="shared" si="36"/>
        <v>#DIV/0!</v>
      </c>
      <c r="W155" s="7">
        <f t="shared" si="37"/>
        <v>0</v>
      </c>
    </row>
    <row r="156" spans="1:23" ht="12.75">
      <c r="A156" s="22">
        <v>17</v>
      </c>
      <c r="B156" s="3">
        <v>165.400000000002</v>
      </c>
      <c r="C156">
        <v>11.6</v>
      </c>
      <c r="E156">
        <v>18.4</v>
      </c>
      <c r="F156" s="6">
        <f t="shared" si="34"/>
        <v>15</v>
      </c>
      <c r="G156" s="6">
        <f t="shared" si="35"/>
        <v>6.799999999999999</v>
      </c>
      <c r="T156" s="6">
        <v>373</v>
      </c>
      <c r="U156" s="6">
        <v>1577</v>
      </c>
      <c r="V156" s="7">
        <f t="shared" si="36"/>
        <v>975</v>
      </c>
      <c r="W156" s="7">
        <f t="shared" si="37"/>
        <v>1204</v>
      </c>
    </row>
    <row r="157" spans="1:23" ht="12.75">
      <c r="A157" s="29">
        <v>6</v>
      </c>
      <c r="B157" s="3">
        <v>165</v>
      </c>
      <c r="C157">
        <v>11</v>
      </c>
      <c r="E157">
        <v>21.7</v>
      </c>
      <c r="F157" s="6">
        <f t="shared" si="34"/>
        <v>16.35</v>
      </c>
      <c r="G157" s="6">
        <f t="shared" si="35"/>
        <v>10.7</v>
      </c>
      <c r="T157" s="6">
        <v>361</v>
      </c>
      <c r="U157" s="6">
        <v>1741</v>
      </c>
      <c r="V157" s="7">
        <f t="shared" si="36"/>
        <v>1051</v>
      </c>
      <c r="W157" s="7">
        <f t="shared" si="37"/>
        <v>1380</v>
      </c>
    </row>
    <row r="158" spans="1:23" ht="12.75">
      <c r="A158" s="29">
        <v>14</v>
      </c>
      <c r="B158" s="3">
        <v>162.600000000002</v>
      </c>
      <c r="C158">
        <v>15.6</v>
      </c>
      <c r="E158">
        <v>18.4</v>
      </c>
      <c r="F158" s="6">
        <f t="shared" si="34"/>
        <v>17</v>
      </c>
      <c r="G158" s="6">
        <f t="shared" si="35"/>
        <v>2.799999999999999</v>
      </c>
      <c r="T158" s="6">
        <v>823</v>
      </c>
      <c r="U158" s="6">
        <v>1577</v>
      </c>
      <c r="V158" s="7">
        <f t="shared" si="36"/>
        <v>1200</v>
      </c>
      <c r="W158" s="7">
        <f t="shared" si="37"/>
        <v>754</v>
      </c>
    </row>
    <row r="159" spans="1:23" ht="12.75">
      <c r="A159" s="29">
        <v>2</v>
      </c>
      <c r="B159" s="11">
        <v>160.000000000002</v>
      </c>
      <c r="C159">
        <v>-8.9</v>
      </c>
      <c r="E159">
        <v>21.7</v>
      </c>
      <c r="F159" s="6">
        <f t="shared" si="34"/>
        <v>6.3999999999999995</v>
      </c>
      <c r="G159" s="6">
        <f t="shared" si="35"/>
        <v>30.6</v>
      </c>
      <c r="T159" s="6">
        <v>180</v>
      </c>
      <c r="U159" s="6">
        <v>1741</v>
      </c>
      <c r="V159" s="7">
        <f t="shared" si="36"/>
        <v>960.5</v>
      </c>
      <c r="W159" s="7">
        <f t="shared" si="37"/>
        <v>1561</v>
      </c>
    </row>
    <row r="160" spans="1:23" ht="12.75">
      <c r="A160" s="29">
        <v>3</v>
      </c>
      <c r="B160" s="11">
        <v>142.900000000002</v>
      </c>
      <c r="C160">
        <v>-8.9</v>
      </c>
      <c r="E160">
        <v>21.7</v>
      </c>
      <c r="F160" s="6">
        <f t="shared" si="34"/>
        <v>6.3999999999999995</v>
      </c>
      <c r="G160" s="6">
        <f t="shared" si="35"/>
        <v>30.6</v>
      </c>
      <c r="T160" s="6">
        <v>180</v>
      </c>
      <c r="U160" s="6">
        <v>1741</v>
      </c>
      <c r="V160" s="7">
        <f t="shared" si="36"/>
        <v>960.5</v>
      </c>
      <c r="W160" s="7">
        <f t="shared" si="37"/>
        <v>1561</v>
      </c>
    </row>
    <row r="161" spans="1:23" ht="12.75">
      <c r="A161" s="29">
        <v>8</v>
      </c>
      <c r="B161" s="3">
        <v>133.100000000002</v>
      </c>
      <c r="C161">
        <v>13.3</v>
      </c>
      <c r="E161">
        <v>21.7</v>
      </c>
      <c r="F161" s="6">
        <f t="shared" si="34"/>
        <v>17.5</v>
      </c>
      <c r="G161" s="6">
        <f t="shared" si="35"/>
        <v>8.399999999999999</v>
      </c>
      <c r="T161" s="6">
        <v>201</v>
      </c>
      <c r="U161" s="6">
        <v>1741</v>
      </c>
      <c r="V161" s="7">
        <f t="shared" si="36"/>
        <v>971</v>
      </c>
      <c r="W161" s="7">
        <f t="shared" si="37"/>
        <v>1540</v>
      </c>
    </row>
    <row r="162" spans="1:23" ht="12.75">
      <c r="A162" s="29">
        <v>3</v>
      </c>
      <c r="B162" s="11">
        <v>128.700000000002</v>
      </c>
      <c r="C162">
        <v>3.4</v>
      </c>
      <c r="E162">
        <v>21.7</v>
      </c>
      <c r="F162" s="6">
        <f aca="true" t="shared" si="38" ref="F162:F187">AVERAGE(C162:E162)</f>
        <v>12.549999999999999</v>
      </c>
      <c r="G162" s="6">
        <f aca="true" t="shared" si="39" ref="G162:G187">SUM(E162,-C162)</f>
        <v>18.3</v>
      </c>
      <c r="T162" s="6">
        <v>279</v>
      </c>
      <c r="U162" s="6">
        <v>1741</v>
      </c>
      <c r="V162" s="7">
        <f t="shared" si="36"/>
        <v>1010</v>
      </c>
      <c r="W162" s="7">
        <f t="shared" si="37"/>
        <v>1462</v>
      </c>
    </row>
    <row r="163" spans="1:23" ht="12.75">
      <c r="A163" s="29">
        <v>5</v>
      </c>
      <c r="B163" s="3">
        <v>122.400000000001</v>
      </c>
      <c r="C163">
        <v>11.6</v>
      </c>
      <c r="E163">
        <v>18.4</v>
      </c>
      <c r="F163" s="6">
        <f t="shared" si="38"/>
        <v>15</v>
      </c>
      <c r="G163" s="6">
        <f t="shared" si="39"/>
        <v>6.799999999999999</v>
      </c>
      <c r="T163" s="6">
        <v>373</v>
      </c>
      <c r="U163" s="6">
        <v>1577</v>
      </c>
      <c r="V163" s="7">
        <f t="shared" si="36"/>
        <v>975</v>
      </c>
      <c r="W163" s="7">
        <f t="shared" si="37"/>
        <v>1204</v>
      </c>
    </row>
    <row r="164" spans="1:23" ht="12.75">
      <c r="A164" s="29">
        <v>12</v>
      </c>
      <c r="B164" s="3">
        <v>111.200000000001</v>
      </c>
      <c r="C164">
        <v>15.6</v>
      </c>
      <c r="E164">
        <v>18.4</v>
      </c>
      <c r="F164" s="6">
        <f t="shared" si="38"/>
        <v>17</v>
      </c>
      <c r="G164" s="6">
        <f t="shared" si="39"/>
        <v>2.799999999999999</v>
      </c>
      <c r="T164" s="6">
        <v>823</v>
      </c>
      <c r="U164" s="6">
        <v>1577</v>
      </c>
      <c r="V164" s="7">
        <f t="shared" si="36"/>
        <v>1200</v>
      </c>
      <c r="W164" s="7">
        <f t="shared" si="37"/>
        <v>754</v>
      </c>
    </row>
    <row r="165" spans="1:23" ht="12.75">
      <c r="A165" s="29">
        <v>15</v>
      </c>
      <c r="B165" s="3">
        <v>106.200000000001</v>
      </c>
      <c r="C165">
        <v>15.6</v>
      </c>
      <c r="E165">
        <v>18.4</v>
      </c>
      <c r="F165" s="6">
        <f t="shared" si="38"/>
        <v>17</v>
      </c>
      <c r="G165" s="6">
        <f t="shared" si="39"/>
        <v>2.799999999999999</v>
      </c>
      <c r="T165" s="6">
        <v>823</v>
      </c>
      <c r="U165" s="6">
        <v>1577</v>
      </c>
      <c r="V165" s="7">
        <f t="shared" si="36"/>
        <v>1200</v>
      </c>
      <c r="W165" s="7">
        <f t="shared" si="37"/>
        <v>754</v>
      </c>
    </row>
    <row r="166" spans="1:23" ht="12.75">
      <c r="A166" s="29">
        <v>3</v>
      </c>
      <c r="B166" s="11">
        <v>80.5000000000009</v>
      </c>
      <c r="C166">
        <v>4.4</v>
      </c>
      <c r="E166">
        <v>21.7</v>
      </c>
      <c r="F166" s="6">
        <f t="shared" si="38"/>
        <v>13.05</v>
      </c>
      <c r="G166" s="6">
        <f t="shared" si="39"/>
        <v>17.299999999999997</v>
      </c>
      <c r="T166" s="6">
        <v>373</v>
      </c>
      <c r="U166" s="6">
        <v>1724</v>
      </c>
      <c r="V166" s="7">
        <f t="shared" si="36"/>
        <v>1048.5</v>
      </c>
      <c r="W166" s="7">
        <f t="shared" si="37"/>
        <v>1351</v>
      </c>
    </row>
    <row r="167" spans="1:23" ht="12.75">
      <c r="A167" s="29">
        <v>11</v>
      </c>
      <c r="B167" s="3">
        <v>74.8000000000008</v>
      </c>
      <c r="C167">
        <v>15.6</v>
      </c>
      <c r="E167">
        <v>21.7</v>
      </c>
      <c r="F167" s="6">
        <f t="shared" si="38"/>
        <v>18.65</v>
      </c>
      <c r="G167" s="6">
        <f t="shared" si="39"/>
        <v>6.1</v>
      </c>
      <c r="T167" s="6">
        <v>823</v>
      </c>
      <c r="U167" s="6">
        <v>1682</v>
      </c>
      <c r="V167" s="7">
        <f t="shared" si="36"/>
        <v>1252.5</v>
      </c>
      <c r="W167" s="7">
        <f t="shared" si="37"/>
        <v>859</v>
      </c>
    </row>
    <row r="168" spans="1:23" ht="12.75">
      <c r="A168" s="29">
        <v>8</v>
      </c>
      <c r="B168" s="3">
        <v>66.4000000000007</v>
      </c>
      <c r="C168">
        <v>15.6</v>
      </c>
      <c r="E168">
        <v>21.7</v>
      </c>
      <c r="F168" s="6">
        <f t="shared" si="38"/>
        <v>18.65</v>
      </c>
      <c r="G168" s="6">
        <f t="shared" si="39"/>
        <v>6.1</v>
      </c>
      <c r="T168" s="6">
        <v>823</v>
      </c>
      <c r="U168" s="6">
        <v>1724</v>
      </c>
      <c r="V168" s="7">
        <f t="shared" si="36"/>
        <v>1273.5</v>
      </c>
      <c r="W168" s="7">
        <f t="shared" si="37"/>
        <v>901</v>
      </c>
    </row>
    <row r="169" spans="1:23" ht="12.75">
      <c r="A169" s="29">
        <v>16</v>
      </c>
      <c r="B169" s="3">
        <v>63.6000000000006</v>
      </c>
      <c r="C169">
        <v>15.6</v>
      </c>
      <c r="E169">
        <v>24</v>
      </c>
      <c r="F169" s="6">
        <f t="shared" si="38"/>
        <v>19.8</v>
      </c>
      <c r="G169" s="6">
        <f t="shared" si="39"/>
        <v>8.4</v>
      </c>
      <c r="T169" s="6">
        <v>823</v>
      </c>
      <c r="U169" s="6">
        <v>1682</v>
      </c>
      <c r="V169" s="7">
        <f t="shared" si="36"/>
        <v>1252.5</v>
      </c>
      <c r="W169" s="7">
        <f t="shared" si="37"/>
        <v>859</v>
      </c>
    </row>
    <row r="170" spans="1:23" ht="12.75">
      <c r="A170" s="29">
        <v>4</v>
      </c>
      <c r="B170" s="3">
        <v>61.4000000000006</v>
      </c>
      <c r="C170">
        <v>2.7</v>
      </c>
      <c r="E170">
        <v>21.7</v>
      </c>
      <c r="F170" s="6">
        <f t="shared" si="38"/>
        <v>12.2</v>
      </c>
      <c r="G170" s="6">
        <f t="shared" si="39"/>
        <v>19</v>
      </c>
      <c r="T170" s="6">
        <v>148</v>
      </c>
      <c r="U170" s="6">
        <v>1682</v>
      </c>
      <c r="V170" s="7">
        <f t="shared" si="36"/>
        <v>915</v>
      </c>
      <c r="W170" s="7">
        <f t="shared" si="37"/>
        <v>1534</v>
      </c>
    </row>
    <row r="171" spans="1:23" ht="12.75">
      <c r="A171" s="29">
        <v>15</v>
      </c>
      <c r="B171" s="3">
        <v>57.5000000000005</v>
      </c>
      <c r="C171">
        <v>15.6</v>
      </c>
      <c r="E171">
        <v>24</v>
      </c>
      <c r="F171" s="6">
        <f t="shared" si="38"/>
        <v>19.8</v>
      </c>
      <c r="G171" s="6">
        <f t="shared" si="39"/>
        <v>8.4</v>
      </c>
      <c r="T171" s="6">
        <v>823</v>
      </c>
      <c r="U171" s="6">
        <v>1682</v>
      </c>
      <c r="V171" s="7">
        <f t="shared" si="36"/>
        <v>1252.5</v>
      </c>
      <c r="W171" s="7">
        <f t="shared" si="37"/>
        <v>859</v>
      </c>
    </row>
    <row r="172" spans="1:23" ht="12.75">
      <c r="A172" s="29">
        <v>4</v>
      </c>
      <c r="B172" s="11">
        <v>53.7000000000005</v>
      </c>
      <c r="C172">
        <v>-1.1</v>
      </c>
      <c r="E172">
        <v>24.3</v>
      </c>
      <c r="F172" s="6">
        <f t="shared" si="38"/>
        <v>11.6</v>
      </c>
      <c r="G172" s="6">
        <f t="shared" si="39"/>
        <v>25.400000000000002</v>
      </c>
      <c r="T172" s="6">
        <v>201</v>
      </c>
      <c r="U172" s="6">
        <v>2336</v>
      </c>
      <c r="V172" s="7">
        <f t="shared" si="36"/>
        <v>1268.5</v>
      </c>
      <c r="W172" s="7">
        <f t="shared" si="37"/>
        <v>2135</v>
      </c>
    </row>
    <row r="173" spans="1:23" ht="12.75">
      <c r="A173" s="29">
        <v>18</v>
      </c>
      <c r="B173" s="3">
        <v>52.0000000000004</v>
      </c>
      <c r="C173">
        <v>11</v>
      </c>
      <c r="E173">
        <v>24.3</v>
      </c>
      <c r="F173" s="6">
        <f t="shared" si="38"/>
        <v>17.65</v>
      </c>
      <c r="G173" s="6">
        <f t="shared" si="39"/>
        <v>13.3</v>
      </c>
      <c r="T173" s="6">
        <v>373</v>
      </c>
      <c r="U173" s="6">
        <v>1724</v>
      </c>
      <c r="V173" s="7">
        <f t="shared" si="36"/>
        <v>1048.5</v>
      </c>
      <c r="W173" s="7">
        <f t="shared" si="37"/>
        <v>1351</v>
      </c>
    </row>
    <row r="174" spans="1:23" ht="12.75">
      <c r="A174" s="29">
        <v>12</v>
      </c>
      <c r="B174" s="3">
        <v>49.1000000000004</v>
      </c>
      <c r="C174">
        <v>8.7</v>
      </c>
      <c r="E174">
        <v>24</v>
      </c>
      <c r="F174" s="6">
        <f t="shared" si="38"/>
        <v>16.35</v>
      </c>
      <c r="G174" s="6">
        <f t="shared" si="39"/>
        <v>15.3</v>
      </c>
      <c r="T174" s="6">
        <v>373</v>
      </c>
      <c r="U174" s="6">
        <v>1682</v>
      </c>
      <c r="V174" s="7">
        <f t="shared" si="36"/>
        <v>1027.5</v>
      </c>
      <c r="W174" s="7">
        <f t="shared" si="37"/>
        <v>1309</v>
      </c>
    </row>
    <row r="175" spans="1:23" ht="12.75">
      <c r="A175" s="29">
        <v>20</v>
      </c>
      <c r="B175" s="3">
        <v>47.4000000000004</v>
      </c>
      <c r="C175">
        <v>15.6</v>
      </c>
      <c r="E175">
        <v>21.7</v>
      </c>
      <c r="F175" s="6">
        <f t="shared" si="38"/>
        <v>18.65</v>
      </c>
      <c r="G175" s="6">
        <f t="shared" si="39"/>
        <v>6.1</v>
      </c>
      <c r="T175" s="6">
        <v>823</v>
      </c>
      <c r="U175" s="6">
        <v>1741</v>
      </c>
      <c r="V175" s="7">
        <f t="shared" si="36"/>
        <v>1282</v>
      </c>
      <c r="W175" s="7">
        <f t="shared" si="37"/>
        <v>918</v>
      </c>
    </row>
    <row r="176" spans="1:23" ht="12.75">
      <c r="A176" s="29">
        <v>16</v>
      </c>
      <c r="B176" s="3">
        <v>46.3000000000004</v>
      </c>
      <c r="C176">
        <v>15.6</v>
      </c>
      <c r="E176">
        <v>24</v>
      </c>
      <c r="F176" s="6">
        <f t="shared" si="38"/>
        <v>19.8</v>
      </c>
      <c r="G176" s="6">
        <f t="shared" si="39"/>
        <v>8.4</v>
      </c>
      <c r="T176" s="6">
        <v>823</v>
      </c>
      <c r="U176" s="6">
        <v>1682</v>
      </c>
      <c r="V176" s="7">
        <f t="shared" si="36"/>
        <v>1252.5</v>
      </c>
      <c r="W176" s="7">
        <f t="shared" si="37"/>
        <v>859</v>
      </c>
    </row>
    <row r="177" spans="1:23" ht="12.75">
      <c r="A177" s="29">
        <v>24</v>
      </c>
      <c r="B177" s="3">
        <v>45.2000000000004</v>
      </c>
      <c r="C177">
        <v>15.6</v>
      </c>
      <c r="E177">
        <v>21.7</v>
      </c>
      <c r="F177" s="6">
        <f t="shared" si="38"/>
        <v>18.65</v>
      </c>
      <c r="G177" s="6">
        <f t="shared" si="39"/>
        <v>6.1</v>
      </c>
      <c r="T177" s="6">
        <v>823</v>
      </c>
      <c r="U177" s="6">
        <v>1355</v>
      </c>
      <c r="V177" s="7">
        <f t="shared" si="36"/>
        <v>1089</v>
      </c>
      <c r="W177" s="7">
        <f t="shared" si="37"/>
        <v>532</v>
      </c>
    </row>
    <row r="178" spans="1:23" ht="12.75">
      <c r="A178" s="29">
        <v>21</v>
      </c>
      <c r="B178" s="3">
        <v>42.7000000000003</v>
      </c>
      <c r="C178">
        <v>15.6</v>
      </c>
      <c r="E178">
        <v>24</v>
      </c>
      <c r="F178" s="6">
        <f t="shared" si="38"/>
        <v>19.8</v>
      </c>
      <c r="G178" s="6">
        <f t="shared" si="39"/>
        <v>8.4</v>
      </c>
      <c r="T178" s="6">
        <v>823</v>
      </c>
      <c r="U178" s="6">
        <v>1682</v>
      </c>
      <c r="V178" s="7">
        <f t="shared" si="36"/>
        <v>1252.5</v>
      </c>
      <c r="W178" s="7">
        <f t="shared" si="37"/>
        <v>859</v>
      </c>
    </row>
    <row r="179" spans="1:23" ht="12.75">
      <c r="A179" s="29">
        <v>18</v>
      </c>
      <c r="B179" s="3">
        <v>38.3000000000003</v>
      </c>
      <c r="C179">
        <v>15.6</v>
      </c>
      <c r="E179">
        <v>24</v>
      </c>
      <c r="F179" s="6">
        <f t="shared" si="38"/>
        <v>19.8</v>
      </c>
      <c r="G179" s="6">
        <f t="shared" si="39"/>
        <v>8.4</v>
      </c>
      <c r="T179" s="6">
        <v>823</v>
      </c>
      <c r="U179" s="6">
        <v>1682</v>
      </c>
      <c r="V179" s="7">
        <f t="shared" si="36"/>
        <v>1252.5</v>
      </c>
      <c r="W179" s="7">
        <f t="shared" si="37"/>
        <v>859</v>
      </c>
    </row>
    <row r="180" spans="1:23" ht="12.75">
      <c r="A180" s="29">
        <v>15</v>
      </c>
      <c r="B180" s="3">
        <v>36.0000000000002</v>
      </c>
      <c r="C180">
        <v>8.7</v>
      </c>
      <c r="E180">
        <v>21.7</v>
      </c>
      <c r="F180" s="6">
        <f t="shared" si="38"/>
        <v>15.2</v>
      </c>
      <c r="G180" s="6">
        <f t="shared" si="39"/>
        <v>13</v>
      </c>
      <c r="T180" s="6">
        <v>399</v>
      </c>
      <c r="U180" s="6">
        <v>1741</v>
      </c>
      <c r="V180" s="7">
        <f t="shared" si="36"/>
        <v>1070</v>
      </c>
      <c r="W180" s="7">
        <f t="shared" si="37"/>
        <v>1342</v>
      </c>
    </row>
    <row r="181" spans="1:23" ht="12.75">
      <c r="A181" s="29">
        <v>11</v>
      </c>
      <c r="B181" s="3">
        <v>35.7000000000002</v>
      </c>
      <c r="C181">
        <v>7.6</v>
      </c>
      <c r="E181">
        <v>24</v>
      </c>
      <c r="F181" s="6">
        <f t="shared" si="38"/>
        <v>15.8</v>
      </c>
      <c r="G181" s="6">
        <f t="shared" si="39"/>
        <v>16.4</v>
      </c>
      <c r="T181" s="6">
        <v>373</v>
      </c>
      <c r="U181" s="6">
        <v>1682</v>
      </c>
      <c r="V181" s="7">
        <f t="shared" si="36"/>
        <v>1027.5</v>
      </c>
      <c r="W181" s="7">
        <f t="shared" si="37"/>
        <v>1309</v>
      </c>
    </row>
    <row r="182" spans="1:23" ht="12.75">
      <c r="A182" s="29">
        <v>9</v>
      </c>
      <c r="B182" s="3">
        <v>31.4000000000002</v>
      </c>
      <c r="C182">
        <v>15.6</v>
      </c>
      <c r="E182">
        <v>18.4</v>
      </c>
      <c r="F182" s="6">
        <f t="shared" si="38"/>
        <v>17</v>
      </c>
      <c r="G182" s="6">
        <f t="shared" si="39"/>
        <v>2.799999999999999</v>
      </c>
      <c r="T182" s="6">
        <v>823</v>
      </c>
      <c r="U182" s="6">
        <v>1577</v>
      </c>
      <c r="V182" s="7">
        <f t="shared" si="36"/>
        <v>1200</v>
      </c>
      <c r="W182" s="7">
        <f t="shared" si="37"/>
        <v>754</v>
      </c>
    </row>
    <row r="183" spans="1:23" ht="12.75">
      <c r="A183" s="29">
        <v>13</v>
      </c>
      <c r="B183" s="3">
        <v>30.1000000000001</v>
      </c>
      <c r="C183">
        <v>7.6</v>
      </c>
      <c r="E183">
        <v>24.3</v>
      </c>
      <c r="F183" s="6">
        <f t="shared" si="38"/>
        <v>15.95</v>
      </c>
      <c r="G183" s="6">
        <f t="shared" si="39"/>
        <v>16.700000000000003</v>
      </c>
      <c r="T183" s="6">
        <v>503</v>
      </c>
      <c r="U183" s="6">
        <v>1724</v>
      </c>
      <c r="V183" s="7">
        <f t="shared" si="36"/>
        <v>1113.5</v>
      </c>
      <c r="W183" s="7">
        <f t="shared" si="37"/>
        <v>1221</v>
      </c>
    </row>
    <row r="184" spans="1:23" ht="12.75">
      <c r="A184" s="29">
        <v>8</v>
      </c>
      <c r="B184" s="3">
        <v>26.9000000000001</v>
      </c>
      <c r="C184">
        <v>8.7</v>
      </c>
      <c r="E184">
        <v>24.3</v>
      </c>
      <c r="F184" s="6">
        <f t="shared" si="38"/>
        <v>16.5</v>
      </c>
      <c r="G184" s="6">
        <f t="shared" si="39"/>
        <v>15.600000000000001</v>
      </c>
      <c r="T184" s="6">
        <v>373</v>
      </c>
      <c r="U184" s="6">
        <v>1724</v>
      </c>
      <c r="V184" s="7">
        <f t="shared" si="36"/>
        <v>1048.5</v>
      </c>
      <c r="W184" s="7">
        <f t="shared" si="37"/>
        <v>1351</v>
      </c>
    </row>
    <row r="185" spans="1:23" ht="12.75">
      <c r="A185" s="29">
        <v>7</v>
      </c>
      <c r="B185" s="3">
        <v>25.4000000000001</v>
      </c>
      <c r="C185">
        <v>7.6</v>
      </c>
      <c r="E185">
        <v>27.7</v>
      </c>
      <c r="F185" s="6">
        <f t="shared" si="38"/>
        <v>17.65</v>
      </c>
      <c r="G185" s="6">
        <f t="shared" si="39"/>
        <v>20.1</v>
      </c>
      <c r="T185" s="6">
        <v>641</v>
      </c>
      <c r="U185" s="6">
        <v>3151</v>
      </c>
      <c r="V185" s="7">
        <f t="shared" si="36"/>
        <v>1896</v>
      </c>
      <c r="W185" s="7">
        <f t="shared" si="37"/>
        <v>2510</v>
      </c>
    </row>
    <row r="186" spans="1:23" ht="12.75">
      <c r="A186" s="29">
        <v>10</v>
      </c>
      <c r="B186" s="3">
        <v>23.6</v>
      </c>
      <c r="C186">
        <v>2.7</v>
      </c>
      <c r="E186">
        <v>21.7</v>
      </c>
      <c r="F186" s="6">
        <f t="shared" si="38"/>
        <v>12.2</v>
      </c>
      <c r="G186" s="6">
        <f t="shared" si="39"/>
        <v>19</v>
      </c>
      <c r="T186" s="6">
        <v>399</v>
      </c>
      <c r="U186" s="6">
        <v>1682</v>
      </c>
      <c r="V186" s="7">
        <f t="shared" si="36"/>
        <v>1040.5</v>
      </c>
      <c r="W186" s="7">
        <f t="shared" si="37"/>
        <v>1283</v>
      </c>
    </row>
    <row r="187" spans="1:23" ht="12.75">
      <c r="A187" s="29">
        <v>4</v>
      </c>
      <c r="B187" s="11">
        <v>19.4</v>
      </c>
      <c r="C187">
        <v>8.7</v>
      </c>
      <c r="E187">
        <v>27.7</v>
      </c>
      <c r="F187" s="6">
        <f t="shared" si="38"/>
        <v>18.2</v>
      </c>
      <c r="G187" s="6">
        <f t="shared" si="39"/>
        <v>19</v>
      </c>
      <c r="T187" s="6">
        <v>37</v>
      </c>
      <c r="U187" s="6">
        <v>3151</v>
      </c>
      <c r="V187" s="7">
        <f t="shared" si="36"/>
        <v>1594</v>
      </c>
      <c r="W187" s="7">
        <f t="shared" si="37"/>
        <v>3114</v>
      </c>
    </row>
    <row r="188" spans="2:7" ht="12.75">
      <c r="B188" t="s">
        <v>74</v>
      </c>
      <c r="F188" s="6"/>
      <c r="G188" s="6"/>
    </row>
    <row r="189" spans="1:23" ht="12.75">
      <c r="A189" s="29">
        <f>A157</f>
        <v>6</v>
      </c>
      <c r="B189" s="3">
        <v>165</v>
      </c>
      <c r="C189">
        <v>11</v>
      </c>
      <c r="E189">
        <v>21.7</v>
      </c>
      <c r="F189" s="6">
        <f aca="true" t="shared" si="40" ref="F189:F210">AVERAGE(C189:E189)</f>
        <v>16.35</v>
      </c>
      <c r="G189" s="6">
        <f aca="true" t="shared" si="41" ref="G189:G210">SUM(E189,-C189)</f>
        <v>10.7</v>
      </c>
      <c r="T189" s="6">
        <v>361</v>
      </c>
      <c r="U189" s="6">
        <v>1741</v>
      </c>
      <c r="V189" s="7">
        <f aca="true" t="shared" si="42" ref="V189:V210">AVERAGE(T189:U189)</f>
        <v>1051</v>
      </c>
      <c r="W189" s="7">
        <f aca="true" t="shared" si="43" ref="W189:W210">SUM(U189,-T189)</f>
        <v>1380</v>
      </c>
    </row>
    <row r="190" spans="1:23" ht="12.75">
      <c r="A190" s="29">
        <f>A158</f>
        <v>14</v>
      </c>
      <c r="B190" s="3">
        <v>162.600000000002</v>
      </c>
      <c r="C190">
        <v>15.6</v>
      </c>
      <c r="E190">
        <v>18.4</v>
      </c>
      <c r="F190" s="6">
        <f t="shared" si="40"/>
        <v>17</v>
      </c>
      <c r="G190" s="6">
        <f t="shared" si="41"/>
        <v>2.799999999999999</v>
      </c>
      <c r="T190" s="6">
        <v>823</v>
      </c>
      <c r="U190" s="6">
        <v>1577</v>
      </c>
      <c r="V190" s="7">
        <f t="shared" si="42"/>
        <v>1200</v>
      </c>
      <c r="W190" s="7">
        <f t="shared" si="43"/>
        <v>754</v>
      </c>
    </row>
    <row r="191" spans="1:23" ht="12.75">
      <c r="A191" s="22">
        <f>A161</f>
        <v>8</v>
      </c>
      <c r="B191" s="3">
        <v>133.100000000002</v>
      </c>
      <c r="C191">
        <v>13.3</v>
      </c>
      <c r="E191">
        <v>21.7</v>
      </c>
      <c r="F191" s="6">
        <f t="shared" si="40"/>
        <v>17.5</v>
      </c>
      <c r="G191" s="6">
        <f t="shared" si="41"/>
        <v>8.399999999999999</v>
      </c>
      <c r="T191" s="6">
        <v>201</v>
      </c>
      <c r="U191" s="6">
        <v>1741</v>
      </c>
      <c r="V191" s="7">
        <f t="shared" si="42"/>
        <v>971</v>
      </c>
      <c r="W191" s="7">
        <f t="shared" si="43"/>
        <v>1540</v>
      </c>
    </row>
    <row r="192" spans="1:23" ht="12.75">
      <c r="A192" s="22">
        <f>A164</f>
        <v>12</v>
      </c>
      <c r="B192" s="3">
        <v>111.200000000001</v>
      </c>
      <c r="C192">
        <v>15.6</v>
      </c>
      <c r="E192">
        <v>18.4</v>
      </c>
      <c r="F192" s="6">
        <f t="shared" si="40"/>
        <v>17</v>
      </c>
      <c r="G192" s="6">
        <f t="shared" si="41"/>
        <v>2.799999999999999</v>
      </c>
      <c r="T192" s="6">
        <v>823</v>
      </c>
      <c r="U192" s="6">
        <v>1577</v>
      </c>
      <c r="V192" s="7">
        <f t="shared" si="42"/>
        <v>1200</v>
      </c>
      <c r="W192" s="7">
        <f t="shared" si="43"/>
        <v>754</v>
      </c>
    </row>
    <row r="193" spans="1:23" ht="12.75">
      <c r="A193" s="22">
        <f>A165</f>
        <v>15</v>
      </c>
      <c r="B193" s="3">
        <v>106.200000000001</v>
      </c>
      <c r="C193">
        <v>15.6</v>
      </c>
      <c r="E193">
        <v>18.4</v>
      </c>
      <c r="F193" s="6">
        <f t="shared" si="40"/>
        <v>17</v>
      </c>
      <c r="G193" s="6">
        <f t="shared" si="41"/>
        <v>2.799999999999999</v>
      </c>
      <c r="T193" s="6">
        <v>823</v>
      </c>
      <c r="U193" s="6">
        <v>1577</v>
      </c>
      <c r="V193" s="7">
        <f t="shared" si="42"/>
        <v>1200</v>
      </c>
      <c r="W193" s="7">
        <f t="shared" si="43"/>
        <v>754</v>
      </c>
    </row>
    <row r="194" spans="1:23" ht="12.75">
      <c r="A194" s="22">
        <f>A167</f>
        <v>11</v>
      </c>
      <c r="B194" s="3">
        <v>74.8000000000008</v>
      </c>
      <c r="C194">
        <v>15.6</v>
      </c>
      <c r="E194">
        <v>21.7</v>
      </c>
      <c r="F194" s="6">
        <f t="shared" si="40"/>
        <v>18.65</v>
      </c>
      <c r="G194" s="6">
        <f t="shared" si="41"/>
        <v>6.1</v>
      </c>
      <c r="T194" s="6">
        <v>823</v>
      </c>
      <c r="U194" s="6">
        <v>1682</v>
      </c>
      <c r="V194" s="7">
        <f t="shared" si="42"/>
        <v>1252.5</v>
      </c>
      <c r="W194" s="7">
        <f t="shared" si="43"/>
        <v>859</v>
      </c>
    </row>
    <row r="195" spans="1:23" ht="12.75">
      <c r="A195" s="22">
        <f>A168</f>
        <v>8</v>
      </c>
      <c r="B195" s="3">
        <v>66.4000000000007</v>
      </c>
      <c r="C195">
        <v>15.6</v>
      </c>
      <c r="E195">
        <v>21.7</v>
      </c>
      <c r="F195" s="6">
        <f t="shared" si="40"/>
        <v>18.65</v>
      </c>
      <c r="G195" s="6">
        <f t="shared" si="41"/>
        <v>6.1</v>
      </c>
      <c r="T195" s="6">
        <v>823</v>
      </c>
      <c r="U195" s="6">
        <v>1724</v>
      </c>
      <c r="V195" s="7">
        <f t="shared" si="42"/>
        <v>1273.5</v>
      </c>
      <c r="W195" s="7">
        <f t="shared" si="43"/>
        <v>901</v>
      </c>
    </row>
    <row r="196" spans="1:23" ht="12.75">
      <c r="A196" s="22">
        <f>A169</f>
        <v>16</v>
      </c>
      <c r="B196" s="3">
        <v>63.6000000000006</v>
      </c>
      <c r="C196">
        <v>15.6</v>
      </c>
      <c r="E196">
        <v>24</v>
      </c>
      <c r="F196" s="6">
        <f t="shared" si="40"/>
        <v>19.8</v>
      </c>
      <c r="G196" s="6">
        <f t="shared" si="41"/>
        <v>8.4</v>
      </c>
      <c r="T196" s="6">
        <v>823</v>
      </c>
      <c r="U196" s="6">
        <v>1682</v>
      </c>
      <c r="V196" s="7">
        <f t="shared" si="42"/>
        <v>1252.5</v>
      </c>
      <c r="W196" s="7">
        <f t="shared" si="43"/>
        <v>859</v>
      </c>
    </row>
    <row r="197" spans="1:23" ht="12.75">
      <c r="A197" s="22">
        <f>A170</f>
        <v>4</v>
      </c>
      <c r="B197" s="3">
        <v>57.5000000000005</v>
      </c>
      <c r="C197">
        <v>15.6</v>
      </c>
      <c r="E197">
        <v>24</v>
      </c>
      <c r="F197" s="6">
        <f t="shared" si="40"/>
        <v>19.8</v>
      </c>
      <c r="G197" s="6">
        <f t="shared" si="41"/>
        <v>8.4</v>
      </c>
      <c r="T197" s="6">
        <v>823</v>
      </c>
      <c r="U197" s="6">
        <v>1682</v>
      </c>
      <c r="V197" s="7">
        <f t="shared" si="42"/>
        <v>1252.5</v>
      </c>
      <c r="W197" s="7">
        <f t="shared" si="43"/>
        <v>859</v>
      </c>
    </row>
    <row r="198" spans="1:23" ht="12.75">
      <c r="A198" s="22">
        <f>A173</f>
        <v>18</v>
      </c>
      <c r="B198" s="3">
        <v>52.0000000000004</v>
      </c>
      <c r="C198">
        <v>11</v>
      </c>
      <c r="E198">
        <v>24.3</v>
      </c>
      <c r="F198" s="6">
        <f t="shared" si="40"/>
        <v>17.65</v>
      </c>
      <c r="G198" s="6">
        <f t="shared" si="41"/>
        <v>13.3</v>
      </c>
      <c r="T198" s="6">
        <v>373</v>
      </c>
      <c r="U198" s="6">
        <v>1724</v>
      </c>
      <c r="V198" s="7">
        <f t="shared" si="42"/>
        <v>1048.5</v>
      </c>
      <c r="W198" s="7">
        <f t="shared" si="43"/>
        <v>1351</v>
      </c>
    </row>
    <row r="199" spans="1:23" ht="12.75">
      <c r="A199" s="22">
        <f aca="true" t="shared" si="44" ref="A199:A208">A174</f>
        <v>12</v>
      </c>
      <c r="B199" s="3">
        <v>49.1000000000004</v>
      </c>
      <c r="C199">
        <v>8.7</v>
      </c>
      <c r="E199">
        <v>24</v>
      </c>
      <c r="F199" s="6">
        <f t="shared" si="40"/>
        <v>16.35</v>
      </c>
      <c r="G199" s="6">
        <f t="shared" si="41"/>
        <v>15.3</v>
      </c>
      <c r="T199" s="6">
        <v>373</v>
      </c>
      <c r="U199" s="6">
        <v>1682</v>
      </c>
      <c r="V199" s="7">
        <f t="shared" si="42"/>
        <v>1027.5</v>
      </c>
      <c r="W199" s="7">
        <f t="shared" si="43"/>
        <v>1309</v>
      </c>
    </row>
    <row r="200" spans="1:23" ht="12.75">
      <c r="A200" s="22">
        <f t="shared" si="44"/>
        <v>20</v>
      </c>
      <c r="B200" s="3">
        <v>47.4000000000004</v>
      </c>
      <c r="C200">
        <v>15.6</v>
      </c>
      <c r="E200">
        <v>21.7</v>
      </c>
      <c r="F200" s="6">
        <f t="shared" si="40"/>
        <v>18.65</v>
      </c>
      <c r="G200" s="6">
        <f t="shared" si="41"/>
        <v>6.1</v>
      </c>
      <c r="T200" s="6">
        <v>823</v>
      </c>
      <c r="U200" s="6">
        <v>1741</v>
      </c>
      <c r="V200" s="7">
        <f t="shared" si="42"/>
        <v>1282</v>
      </c>
      <c r="W200" s="7">
        <f t="shared" si="43"/>
        <v>918</v>
      </c>
    </row>
    <row r="201" spans="1:23" ht="12.75">
      <c r="A201" s="22">
        <f t="shared" si="44"/>
        <v>16</v>
      </c>
      <c r="B201" s="3">
        <v>46.3000000000004</v>
      </c>
      <c r="C201">
        <v>15.6</v>
      </c>
      <c r="E201">
        <v>24</v>
      </c>
      <c r="F201" s="6">
        <f t="shared" si="40"/>
        <v>19.8</v>
      </c>
      <c r="G201" s="6">
        <f t="shared" si="41"/>
        <v>8.4</v>
      </c>
      <c r="T201" s="6">
        <v>823</v>
      </c>
      <c r="U201" s="6">
        <v>1682</v>
      </c>
      <c r="V201" s="7">
        <f t="shared" si="42"/>
        <v>1252.5</v>
      </c>
      <c r="W201" s="7">
        <f t="shared" si="43"/>
        <v>859</v>
      </c>
    </row>
    <row r="202" spans="1:23" ht="12.75">
      <c r="A202" s="22">
        <f t="shared" si="44"/>
        <v>24</v>
      </c>
      <c r="B202" s="3">
        <v>45.2000000000004</v>
      </c>
      <c r="C202">
        <v>15.6</v>
      </c>
      <c r="E202">
        <v>21.7</v>
      </c>
      <c r="F202" s="6">
        <f t="shared" si="40"/>
        <v>18.65</v>
      </c>
      <c r="G202" s="6">
        <f t="shared" si="41"/>
        <v>6.1</v>
      </c>
      <c r="T202" s="6">
        <v>823</v>
      </c>
      <c r="U202" s="6">
        <v>1355</v>
      </c>
      <c r="V202" s="7">
        <f t="shared" si="42"/>
        <v>1089</v>
      </c>
      <c r="W202" s="7">
        <f t="shared" si="43"/>
        <v>532</v>
      </c>
    </row>
    <row r="203" spans="1:23" ht="12.75">
      <c r="A203" s="22">
        <f t="shared" si="44"/>
        <v>21</v>
      </c>
      <c r="B203" s="3">
        <v>42.7000000000003</v>
      </c>
      <c r="C203">
        <v>15.6</v>
      </c>
      <c r="E203">
        <v>24</v>
      </c>
      <c r="F203" s="6">
        <f t="shared" si="40"/>
        <v>19.8</v>
      </c>
      <c r="G203" s="6">
        <f t="shared" si="41"/>
        <v>8.4</v>
      </c>
      <c r="T203" s="6">
        <v>823</v>
      </c>
      <c r="U203" s="6">
        <v>1682</v>
      </c>
      <c r="V203" s="7">
        <f t="shared" si="42"/>
        <v>1252.5</v>
      </c>
      <c r="W203" s="7">
        <f t="shared" si="43"/>
        <v>859</v>
      </c>
    </row>
    <row r="204" spans="1:23" ht="12.75">
      <c r="A204" s="22">
        <f t="shared" si="44"/>
        <v>18</v>
      </c>
      <c r="B204" s="3">
        <v>38.3000000000003</v>
      </c>
      <c r="C204">
        <v>15.6</v>
      </c>
      <c r="E204">
        <v>24</v>
      </c>
      <c r="F204" s="6">
        <f t="shared" si="40"/>
        <v>19.8</v>
      </c>
      <c r="G204" s="6">
        <f t="shared" si="41"/>
        <v>8.4</v>
      </c>
      <c r="T204" s="6">
        <v>823</v>
      </c>
      <c r="U204" s="6">
        <v>1682</v>
      </c>
      <c r="V204" s="7">
        <f t="shared" si="42"/>
        <v>1252.5</v>
      </c>
      <c r="W204" s="7">
        <f t="shared" si="43"/>
        <v>859</v>
      </c>
    </row>
    <row r="205" spans="1:23" ht="12.75">
      <c r="A205" s="22">
        <f t="shared" si="44"/>
        <v>15</v>
      </c>
      <c r="B205" s="3">
        <v>36.0000000000002</v>
      </c>
      <c r="C205">
        <v>8.7</v>
      </c>
      <c r="E205">
        <v>21.7</v>
      </c>
      <c r="F205" s="6">
        <f t="shared" si="40"/>
        <v>15.2</v>
      </c>
      <c r="G205" s="6">
        <f t="shared" si="41"/>
        <v>13</v>
      </c>
      <c r="T205" s="6">
        <v>399</v>
      </c>
      <c r="U205" s="6">
        <v>1741</v>
      </c>
      <c r="V205" s="7">
        <f t="shared" si="42"/>
        <v>1070</v>
      </c>
      <c r="W205" s="7">
        <f t="shared" si="43"/>
        <v>1342</v>
      </c>
    </row>
    <row r="206" spans="1:23" ht="12.75">
      <c r="A206" s="22">
        <f t="shared" si="44"/>
        <v>11</v>
      </c>
      <c r="B206" s="3">
        <v>35.7000000000002</v>
      </c>
      <c r="C206">
        <v>7.6</v>
      </c>
      <c r="E206">
        <v>24</v>
      </c>
      <c r="F206" s="6">
        <f t="shared" si="40"/>
        <v>15.8</v>
      </c>
      <c r="G206" s="6">
        <f t="shared" si="41"/>
        <v>16.4</v>
      </c>
      <c r="T206" s="6">
        <v>373</v>
      </c>
      <c r="U206" s="6">
        <v>1682</v>
      </c>
      <c r="V206" s="7">
        <f t="shared" si="42"/>
        <v>1027.5</v>
      </c>
      <c r="W206" s="7">
        <f t="shared" si="43"/>
        <v>1309</v>
      </c>
    </row>
    <row r="207" spans="1:23" ht="12.75">
      <c r="A207" s="22">
        <f t="shared" si="44"/>
        <v>9</v>
      </c>
      <c r="B207" s="3">
        <v>31.4000000000002</v>
      </c>
      <c r="C207">
        <v>15.6</v>
      </c>
      <c r="E207">
        <v>18.4</v>
      </c>
      <c r="F207" s="6">
        <f t="shared" si="40"/>
        <v>17</v>
      </c>
      <c r="G207" s="6">
        <f t="shared" si="41"/>
        <v>2.799999999999999</v>
      </c>
      <c r="T207" s="6">
        <v>823</v>
      </c>
      <c r="U207" s="6">
        <v>1577</v>
      </c>
      <c r="V207" s="7">
        <f t="shared" si="42"/>
        <v>1200</v>
      </c>
      <c r="W207" s="7">
        <f t="shared" si="43"/>
        <v>754</v>
      </c>
    </row>
    <row r="208" spans="1:23" ht="12.75">
      <c r="A208" s="22">
        <f t="shared" si="44"/>
        <v>13</v>
      </c>
      <c r="B208" s="3">
        <v>30.1000000000001</v>
      </c>
      <c r="C208">
        <v>7.6</v>
      </c>
      <c r="E208">
        <v>24.3</v>
      </c>
      <c r="F208" s="6">
        <f t="shared" si="40"/>
        <v>15.95</v>
      </c>
      <c r="G208" s="6">
        <f t="shared" si="41"/>
        <v>16.700000000000003</v>
      </c>
      <c r="T208" s="6">
        <v>503</v>
      </c>
      <c r="U208" s="6">
        <v>1724</v>
      </c>
      <c r="V208" s="7">
        <f t="shared" si="42"/>
        <v>1113.5</v>
      </c>
      <c r="W208" s="7">
        <f t="shared" si="43"/>
        <v>1221</v>
      </c>
    </row>
    <row r="209" spans="1:23" ht="12.75">
      <c r="A209" s="22">
        <f>A184</f>
        <v>8</v>
      </c>
      <c r="B209" s="3">
        <v>26.9000000000001</v>
      </c>
      <c r="C209">
        <v>8.7</v>
      </c>
      <c r="E209">
        <v>24.3</v>
      </c>
      <c r="F209" s="6">
        <f t="shared" si="40"/>
        <v>16.5</v>
      </c>
      <c r="G209" s="6">
        <f t="shared" si="41"/>
        <v>15.600000000000001</v>
      </c>
      <c r="T209" s="6">
        <v>373</v>
      </c>
      <c r="U209" s="6">
        <v>1724</v>
      </c>
      <c r="V209" s="7">
        <f t="shared" si="42"/>
        <v>1048.5</v>
      </c>
      <c r="W209" s="7">
        <f t="shared" si="43"/>
        <v>1351</v>
      </c>
    </row>
    <row r="210" spans="1:23" ht="12.75">
      <c r="A210" s="22">
        <f>A186</f>
        <v>10</v>
      </c>
      <c r="B210" s="3">
        <v>23.6</v>
      </c>
      <c r="C210">
        <v>2.7</v>
      </c>
      <c r="E210">
        <v>21.7</v>
      </c>
      <c r="F210" s="6">
        <f t="shared" si="40"/>
        <v>12.2</v>
      </c>
      <c r="G210" s="6">
        <f t="shared" si="41"/>
        <v>19</v>
      </c>
      <c r="T210" s="6">
        <v>399</v>
      </c>
      <c r="U210" s="6">
        <v>1682</v>
      </c>
      <c r="V210" s="7">
        <f t="shared" si="42"/>
        <v>1040.5</v>
      </c>
      <c r="W210" s="7">
        <f t="shared" si="43"/>
        <v>1283</v>
      </c>
    </row>
    <row r="211" spans="2:23" ht="12.75">
      <c r="B211" t="s">
        <v>77</v>
      </c>
      <c r="V211" s="7" t="e">
        <f aca="true" t="shared" si="45" ref="V211:V243">AVERAGE(T211:U211)</f>
        <v>#DIV/0!</v>
      </c>
      <c r="W211" s="7">
        <f aca="true" t="shared" si="46" ref="W211:W243">SUM(U211,-T211)</f>
        <v>0</v>
      </c>
    </row>
    <row r="212" spans="2:23" ht="12.75">
      <c r="B212" s="3">
        <v>165.400000000002</v>
      </c>
      <c r="T212" s="6">
        <v>33</v>
      </c>
      <c r="U212" s="6">
        <v>705</v>
      </c>
      <c r="V212" s="7">
        <f t="shared" si="45"/>
        <v>369</v>
      </c>
      <c r="W212" s="7">
        <f t="shared" si="46"/>
        <v>672</v>
      </c>
    </row>
    <row r="213" spans="2:23" ht="12.75">
      <c r="B213" s="3">
        <v>165</v>
      </c>
      <c r="T213" s="6">
        <v>33</v>
      </c>
      <c r="U213" s="6">
        <v>705</v>
      </c>
      <c r="V213" s="7">
        <f t="shared" si="45"/>
        <v>369</v>
      </c>
      <c r="W213" s="7">
        <f t="shared" si="46"/>
        <v>672</v>
      </c>
    </row>
    <row r="214" spans="2:23" ht="12.75">
      <c r="B214" s="3">
        <v>162.600000000002</v>
      </c>
      <c r="T214" s="6">
        <v>33</v>
      </c>
      <c r="U214" s="6">
        <v>705</v>
      </c>
      <c r="V214" s="7">
        <f t="shared" si="45"/>
        <v>369</v>
      </c>
      <c r="W214" s="7">
        <f t="shared" si="46"/>
        <v>672</v>
      </c>
    </row>
    <row r="215" spans="2:23" ht="12.75">
      <c r="B215" s="11">
        <v>160.000000000002</v>
      </c>
      <c r="T215" s="6">
        <v>33</v>
      </c>
      <c r="U215" s="6">
        <v>705</v>
      </c>
      <c r="V215" s="7">
        <f t="shared" si="45"/>
        <v>369</v>
      </c>
      <c r="W215" s="7">
        <f t="shared" si="46"/>
        <v>672</v>
      </c>
    </row>
    <row r="216" spans="2:23" ht="12.75">
      <c r="B216" s="11">
        <v>142.900000000002</v>
      </c>
      <c r="T216" s="6">
        <v>33</v>
      </c>
      <c r="U216" s="6">
        <v>705</v>
      </c>
      <c r="V216" s="7">
        <f t="shared" si="45"/>
        <v>369</v>
      </c>
      <c r="W216" s="7">
        <f t="shared" si="46"/>
        <v>672</v>
      </c>
    </row>
    <row r="217" spans="2:23" ht="12.75">
      <c r="B217" s="3">
        <v>133.100000000002</v>
      </c>
      <c r="T217" s="6">
        <v>33</v>
      </c>
      <c r="U217" s="6">
        <v>705</v>
      </c>
      <c r="V217" s="7">
        <f t="shared" si="45"/>
        <v>369</v>
      </c>
      <c r="W217" s="7">
        <f t="shared" si="46"/>
        <v>672</v>
      </c>
    </row>
    <row r="218" spans="2:23" ht="12.75">
      <c r="B218" s="11">
        <v>128.700000000002</v>
      </c>
      <c r="T218" s="6">
        <v>33</v>
      </c>
      <c r="U218" s="6">
        <v>705</v>
      </c>
      <c r="V218" s="7">
        <f t="shared" si="45"/>
        <v>369</v>
      </c>
      <c r="W218" s="7">
        <f t="shared" si="46"/>
        <v>672</v>
      </c>
    </row>
    <row r="219" spans="2:23" ht="12.75">
      <c r="B219" s="3">
        <v>122.400000000001</v>
      </c>
      <c r="T219" s="6">
        <v>33</v>
      </c>
      <c r="U219" s="6">
        <v>705</v>
      </c>
      <c r="V219" s="7">
        <f t="shared" si="45"/>
        <v>369</v>
      </c>
      <c r="W219" s="7">
        <f t="shared" si="46"/>
        <v>672</v>
      </c>
    </row>
    <row r="220" spans="2:23" ht="12.75">
      <c r="B220" s="3">
        <v>111.200000000001</v>
      </c>
      <c r="T220" s="6">
        <v>33</v>
      </c>
      <c r="U220" s="6">
        <v>705</v>
      </c>
      <c r="V220" s="7">
        <f t="shared" si="45"/>
        <v>369</v>
      </c>
      <c r="W220" s="7">
        <f t="shared" si="46"/>
        <v>672</v>
      </c>
    </row>
    <row r="221" spans="2:23" ht="12.75">
      <c r="B221" s="3">
        <v>106.200000000001</v>
      </c>
      <c r="T221" s="6">
        <v>33</v>
      </c>
      <c r="U221" s="6">
        <v>705</v>
      </c>
      <c r="V221" s="7">
        <f t="shared" si="45"/>
        <v>369</v>
      </c>
      <c r="W221" s="7">
        <f t="shared" si="46"/>
        <v>672</v>
      </c>
    </row>
    <row r="222" spans="2:23" ht="12.75">
      <c r="B222" s="11">
        <v>80.5000000000009</v>
      </c>
      <c r="T222" s="6">
        <v>33</v>
      </c>
      <c r="U222" s="6">
        <v>705</v>
      </c>
      <c r="V222" s="7">
        <f t="shared" si="45"/>
        <v>369</v>
      </c>
      <c r="W222" s="7">
        <f t="shared" si="46"/>
        <v>672</v>
      </c>
    </row>
    <row r="223" spans="2:23" ht="12.75">
      <c r="B223" s="3">
        <v>74.8000000000008</v>
      </c>
      <c r="T223" s="6">
        <v>33</v>
      </c>
      <c r="U223" s="6">
        <v>705</v>
      </c>
      <c r="V223" s="7">
        <f t="shared" si="45"/>
        <v>369</v>
      </c>
      <c r="W223" s="7">
        <f t="shared" si="46"/>
        <v>672</v>
      </c>
    </row>
    <row r="224" spans="2:23" ht="12.75">
      <c r="B224" s="3">
        <v>66.4000000000007</v>
      </c>
      <c r="T224" s="6">
        <v>33</v>
      </c>
      <c r="U224" s="6">
        <v>705</v>
      </c>
      <c r="V224" s="7">
        <f t="shared" si="45"/>
        <v>369</v>
      </c>
      <c r="W224" s="7">
        <f t="shared" si="46"/>
        <v>672</v>
      </c>
    </row>
    <row r="225" spans="2:23" ht="12.75">
      <c r="B225" s="3">
        <v>63.6000000000006</v>
      </c>
      <c r="T225" s="6">
        <v>33</v>
      </c>
      <c r="U225" s="6">
        <v>705</v>
      </c>
      <c r="V225" s="7">
        <f t="shared" si="45"/>
        <v>369</v>
      </c>
      <c r="W225" s="7">
        <f t="shared" si="46"/>
        <v>672</v>
      </c>
    </row>
    <row r="226" spans="2:23" ht="12.75">
      <c r="B226" s="3">
        <v>61.4000000000006</v>
      </c>
      <c r="T226" s="6">
        <v>33</v>
      </c>
      <c r="U226" s="6">
        <v>705</v>
      </c>
      <c r="V226" s="7">
        <f t="shared" si="45"/>
        <v>369</v>
      </c>
      <c r="W226" s="7">
        <f t="shared" si="46"/>
        <v>672</v>
      </c>
    </row>
    <row r="227" spans="2:23" ht="12.75">
      <c r="B227" s="3">
        <v>57.5000000000005</v>
      </c>
      <c r="T227" s="6">
        <v>33</v>
      </c>
      <c r="U227" s="6">
        <v>705</v>
      </c>
      <c r="V227" s="7">
        <f t="shared" si="45"/>
        <v>369</v>
      </c>
      <c r="W227" s="7">
        <f t="shared" si="46"/>
        <v>672</v>
      </c>
    </row>
    <row r="228" spans="2:23" ht="12.75">
      <c r="B228" s="11">
        <v>53.7000000000005</v>
      </c>
      <c r="T228" s="6">
        <v>33</v>
      </c>
      <c r="U228" s="6">
        <v>705</v>
      </c>
      <c r="V228" s="7">
        <f t="shared" si="45"/>
        <v>369</v>
      </c>
      <c r="W228" s="7">
        <f t="shared" si="46"/>
        <v>672</v>
      </c>
    </row>
    <row r="229" spans="2:23" ht="12.75">
      <c r="B229" s="3">
        <v>52.0000000000004</v>
      </c>
      <c r="T229" s="6">
        <v>33</v>
      </c>
      <c r="U229" s="6">
        <v>705</v>
      </c>
      <c r="V229" s="7">
        <f t="shared" si="45"/>
        <v>369</v>
      </c>
      <c r="W229" s="7">
        <f t="shared" si="46"/>
        <v>672</v>
      </c>
    </row>
    <row r="230" spans="2:23" ht="12.75">
      <c r="B230" s="3">
        <v>49.1000000000004</v>
      </c>
      <c r="T230" s="6">
        <v>33</v>
      </c>
      <c r="U230" s="6">
        <v>705</v>
      </c>
      <c r="V230" s="7">
        <f t="shared" si="45"/>
        <v>369</v>
      </c>
      <c r="W230" s="7">
        <f t="shared" si="46"/>
        <v>672</v>
      </c>
    </row>
    <row r="231" spans="2:23" ht="12.75">
      <c r="B231" s="3">
        <v>47.4000000000004</v>
      </c>
      <c r="T231" s="6">
        <v>33</v>
      </c>
      <c r="U231" s="6">
        <v>705</v>
      </c>
      <c r="V231" s="7">
        <f t="shared" si="45"/>
        <v>369</v>
      </c>
      <c r="W231" s="7">
        <f t="shared" si="46"/>
        <v>672</v>
      </c>
    </row>
    <row r="232" spans="2:23" ht="12.75">
      <c r="B232" s="3">
        <v>46.3000000000004</v>
      </c>
      <c r="T232" s="6">
        <v>33</v>
      </c>
      <c r="U232" s="6">
        <v>705</v>
      </c>
      <c r="V232" s="7">
        <f t="shared" si="45"/>
        <v>369</v>
      </c>
      <c r="W232" s="7">
        <f t="shared" si="46"/>
        <v>672</v>
      </c>
    </row>
    <row r="233" spans="2:23" ht="12.75">
      <c r="B233" s="3">
        <v>45.2000000000004</v>
      </c>
      <c r="T233" s="6">
        <v>33</v>
      </c>
      <c r="U233" s="6">
        <v>705</v>
      </c>
      <c r="V233" s="7">
        <f t="shared" si="45"/>
        <v>369</v>
      </c>
      <c r="W233" s="7">
        <f t="shared" si="46"/>
        <v>672</v>
      </c>
    </row>
    <row r="234" spans="2:23" ht="12.75">
      <c r="B234" s="3">
        <v>42.7000000000003</v>
      </c>
      <c r="T234" s="6">
        <v>33</v>
      </c>
      <c r="U234" s="6">
        <v>705</v>
      </c>
      <c r="V234" s="7">
        <f t="shared" si="45"/>
        <v>369</v>
      </c>
      <c r="W234" s="7">
        <f t="shared" si="46"/>
        <v>672</v>
      </c>
    </row>
    <row r="235" spans="2:23" ht="12.75">
      <c r="B235" s="3">
        <v>38.3000000000003</v>
      </c>
      <c r="T235" s="6">
        <v>33</v>
      </c>
      <c r="U235" s="6">
        <v>705</v>
      </c>
      <c r="V235" s="7">
        <f t="shared" si="45"/>
        <v>369</v>
      </c>
      <c r="W235" s="7">
        <f t="shared" si="46"/>
        <v>672</v>
      </c>
    </row>
    <row r="236" spans="2:23" ht="12.75">
      <c r="B236" s="3">
        <v>36.0000000000002</v>
      </c>
      <c r="T236" s="6">
        <v>33</v>
      </c>
      <c r="U236" s="6">
        <v>705</v>
      </c>
      <c r="V236" s="7">
        <f t="shared" si="45"/>
        <v>369</v>
      </c>
      <c r="W236" s="7">
        <f t="shared" si="46"/>
        <v>672</v>
      </c>
    </row>
    <row r="237" spans="2:23" ht="12.75">
      <c r="B237" s="3">
        <v>35.7000000000002</v>
      </c>
      <c r="T237" s="6">
        <v>33</v>
      </c>
      <c r="U237" s="6">
        <v>705</v>
      </c>
      <c r="V237" s="7">
        <f t="shared" si="45"/>
        <v>369</v>
      </c>
      <c r="W237" s="7">
        <f t="shared" si="46"/>
        <v>672</v>
      </c>
    </row>
    <row r="238" spans="2:23" ht="12.75">
      <c r="B238" s="3">
        <v>31.4000000000002</v>
      </c>
      <c r="T238" s="6">
        <v>33</v>
      </c>
      <c r="U238" s="6">
        <v>705</v>
      </c>
      <c r="V238" s="7">
        <f t="shared" si="45"/>
        <v>369</v>
      </c>
      <c r="W238" s="7">
        <f t="shared" si="46"/>
        <v>672</v>
      </c>
    </row>
    <row r="239" spans="2:23" ht="12.75">
      <c r="B239" s="3">
        <v>30.1000000000001</v>
      </c>
      <c r="T239" s="6">
        <v>33</v>
      </c>
      <c r="U239" s="6">
        <v>705</v>
      </c>
      <c r="V239" s="7">
        <f t="shared" si="45"/>
        <v>369</v>
      </c>
      <c r="W239" s="7">
        <f t="shared" si="46"/>
        <v>672</v>
      </c>
    </row>
    <row r="240" spans="2:23" ht="12.75">
      <c r="B240" s="3">
        <v>26.9000000000001</v>
      </c>
      <c r="T240" s="6">
        <v>33</v>
      </c>
      <c r="U240" s="6">
        <v>705</v>
      </c>
      <c r="V240" s="7">
        <f t="shared" si="45"/>
        <v>369</v>
      </c>
      <c r="W240" s="7">
        <f t="shared" si="46"/>
        <v>672</v>
      </c>
    </row>
    <row r="241" spans="2:23" ht="12.75">
      <c r="B241" s="3">
        <v>25.4000000000001</v>
      </c>
      <c r="T241" s="6">
        <v>33</v>
      </c>
      <c r="U241" s="6">
        <v>705</v>
      </c>
      <c r="V241" s="7">
        <f t="shared" si="45"/>
        <v>369</v>
      </c>
      <c r="W241" s="7">
        <f t="shared" si="46"/>
        <v>672</v>
      </c>
    </row>
    <row r="242" spans="2:23" ht="12.75">
      <c r="B242" s="3">
        <v>23.6</v>
      </c>
      <c r="T242" s="6">
        <v>33</v>
      </c>
      <c r="U242" s="6">
        <v>705</v>
      </c>
      <c r="V242" s="7">
        <f t="shared" si="45"/>
        <v>369</v>
      </c>
      <c r="W242" s="7">
        <f t="shared" si="46"/>
        <v>672</v>
      </c>
    </row>
    <row r="243" spans="2:23" ht="12.75">
      <c r="B243" s="11">
        <v>19.4</v>
      </c>
      <c r="T243" s="6">
        <v>33</v>
      </c>
      <c r="U243" s="6">
        <v>705</v>
      </c>
      <c r="V243" s="7">
        <f t="shared" si="45"/>
        <v>369</v>
      </c>
      <c r="W243" s="7">
        <f t="shared" si="46"/>
        <v>672</v>
      </c>
    </row>
    <row r="245" spans="2:35" ht="12.75">
      <c r="B245">
        <v>8</v>
      </c>
      <c r="C245">
        <v>9</v>
      </c>
      <c r="D245" s="26">
        <v>17</v>
      </c>
      <c r="E245">
        <v>6</v>
      </c>
      <c r="F245">
        <v>14</v>
      </c>
      <c r="G245">
        <v>2</v>
      </c>
      <c r="H245">
        <v>3</v>
      </c>
      <c r="I245">
        <v>8</v>
      </c>
      <c r="J245">
        <v>3</v>
      </c>
      <c r="K245">
        <v>5</v>
      </c>
      <c r="L245">
        <v>12</v>
      </c>
      <c r="M245">
        <v>15</v>
      </c>
      <c r="N245">
        <v>3</v>
      </c>
      <c r="O245">
        <v>11</v>
      </c>
      <c r="P245">
        <v>8</v>
      </c>
      <c r="Q245">
        <v>16</v>
      </c>
      <c r="R245">
        <v>4</v>
      </c>
      <c r="S245">
        <v>15</v>
      </c>
      <c r="T245">
        <v>4</v>
      </c>
      <c r="U245">
        <v>18</v>
      </c>
      <c r="V245">
        <v>12</v>
      </c>
      <c r="W245">
        <v>20</v>
      </c>
      <c r="X245">
        <v>16</v>
      </c>
      <c r="Y245">
        <v>24</v>
      </c>
      <c r="Z245">
        <v>21</v>
      </c>
      <c r="AA245">
        <v>18</v>
      </c>
      <c r="AB245">
        <v>15</v>
      </c>
      <c r="AC245">
        <v>11</v>
      </c>
      <c r="AD245">
        <v>9</v>
      </c>
      <c r="AE245">
        <v>13</v>
      </c>
      <c r="AF245">
        <v>8</v>
      </c>
      <c r="AG245">
        <v>7</v>
      </c>
      <c r="AH245">
        <v>10</v>
      </c>
      <c r="AI245">
        <v>4</v>
      </c>
    </row>
  </sheetData>
  <sheetProtection/>
  <autoFilter ref="A1:AV71"/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Guido Grimm</cp:lastModifiedBy>
  <cp:lastPrinted>2011-02-08T12:36:33Z</cp:lastPrinted>
  <dcterms:created xsi:type="dcterms:W3CDTF">2011-02-10T10:43:40Z</dcterms:created>
  <dcterms:modified xsi:type="dcterms:W3CDTF">2012-10-19T12:25:06Z</dcterms:modified>
  <cp:category/>
  <cp:version/>
  <cp:contentType/>
  <cp:contentStatus/>
</cp:coreProperties>
</file>